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64" yWindow="32757" windowWidth="20214" windowHeight="11480" tabRatio="738" activeTab="0"/>
  </bookViews>
  <sheets>
    <sheet name="INDICE" sheetId="1" r:id="rId1"/>
    <sheet name="Novedades" sheetId="2" r:id="rId2"/>
    <sheet name="CUADRO 1.1A" sheetId="3" r:id="rId3"/>
    <sheet name="CUADRO 1.1B" sheetId="4" r:id="rId4"/>
    <sheet name="CUADRO 1,2" sheetId="5" r:id="rId5"/>
    <sheet name="CUADRO 1,3" sheetId="6" r:id="rId6"/>
    <sheet name="CUADRO 1,4" sheetId="7" r:id="rId7"/>
    <sheet name="CUADRO 1,5" sheetId="8" r:id="rId8"/>
    <sheet name="CUADRO 1.6" sheetId="9" r:id="rId9"/>
    <sheet name="CUADRO 1,7" sheetId="10" r:id="rId10"/>
    <sheet name="CUADRO 1.8" sheetId="11" r:id="rId11"/>
    <sheet name="CUADRO 1.8 B" sheetId="12" r:id="rId12"/>
    <sheet name="CUADRO 1.8 C" sheetId="13" r:id="rId13"/>
    <sheet name="CUADRO 1.9" sheetId="14" r:id="rId14"/>
    <sheet name="CUADRO 1.9 B" sheetId="15" r:id="rId15"/>
    <sheet name="CUADRO 1.9 C" sheetId="16" r:id="rId16"/>
    <sheet name="CUADRO 1.10" sheetId="17" r:id="rId17"/>
    <sheet name="CUADRO 1.11" sheetId="18" r:id="rId18"/>
    <sheet name="CUADRO 1.12" sheetId="19" r:id="rId19"/>
    <sheet name="CUADRO 1.13" sheetId="20" r:id="rId20"/>
  </sheets>
  <definedNames>
    <definedName name="_Regression_Int" localSheetId="2" hidden="1">1</definedName>
    <definedName name="_Regression_Int" localSheetId="3" hidden="1">1</definedName>
    <definedName name="A_impresión_IM" localSheetId="2">'CUADRO 1.1A'!$A$11:$N$19</definedName>
    <definedName name="A_impresión_IM" localSheetId="3">'CUADRO 1.1B'!$A$11:$N$19</definedName>
    <definedName name="_xlnm.Print_Area" localSheetId="4">'CUADRO 1,2'!$A$1:$Q$23</definedName>
    <definedName name="_xlnm.Print_Area" localSheetId="5">'CUADRO 1,3'!$A$1:$Q$22</definedName>
    <definedName name="_xlnm.Print_Area" localSheetId="6">'CUADRO 1,4'!$A$1:$Y$44</definedName>
    <definedName name="_xlnm.Print_Area" localSheetId="7">'CUADRO 1,5'!$A$3:$Y$50</definedName>
    <definedName name="_xlnm.Print_Area" localSheetId="9">'CUADRO 1,7'!$A$1:$Q$60</definedName>
    <definedName name="_xlnm.Print_Area" localSheetId="16">'CUADRO 1.10'!$A$1:$Z$70</definedName>
    <definedName name="_xlnm.Print_Area" localSheetId="17">'CUADRO 1.11'!$A$4:$Z$59</definedName>
    <definedName name="_xlnm.Print_Area" localSheetId="18">'CUADRO 1.12'!$A$1:$Z$25</definedName>
    <definedName name="_xlnm.Print_Area" localSheetId="19">'CUADRO 1.13'!$A$4:$Z$17</definedName>
    <definedName name="_xlnm.Print_Area" localSheetId="2">'CUADRO 1.1A'!$A$1:$O$44</definedName>
    <definedName name="_xlnm.Print_Area" localSheetId="3">'CUADRO 1.1B'!$A$1:$O$44</definedName>
    <definedName name="_xlnm.Print_Area" localSheetId="8">'CUADRO 1.6'!$A$1:$R$65</definedName>
    <definedName name="_xlnm.Print_Area" localSheetId="10">'CUADRO 1.8'!$A$1:$Y$123</definedName>
    <definedName name="_xlnm.Print_Area" localSheetId="11">'CUADRO 1.8 B'!$A$3:$Y$52</definedName>
    <definedName name="_xlnm.Print_Area" localSheetId="12">'CUADRO 1.8 C'!$A$1:$Z$78</definedName>
    <definedName name="_xlnm.Print_Area" localSheetId="13">'CUADRO 1.9'!$A$1:$Y$67</definedName>
    <definedName name="_xlnm.Print_Area" localSheetId="14">'CUADRO 1.9 B'!$A$1:$Y$47</definedName>
    <definedName name="_xlnm.Print_Area" localSheetId="15">'CUADRO 1.9 C'!$A$1:$Z$73</definedName>
    <definedName name="_xlnm.Print_Area" localSheetId="0">'INDICE'!$A$1:$D$32</definedName>
    <definedName name="PAX_NACIONAL" localSheetId="5">'CUADRO 1,3'!$A$6:$N$20</definedName>
    <definedName name="PAX_NACIONAL" localSheetId="6">'CUADRO 1,4'!$A$6:$T$42</definedName>
    <definedName name="PAX_NACIONAL" localSheetId="7">'CUADRO 1,5'!$A$6:$T$49</definedName>
    <definedName name="PAX_NACIONAL" localSheetId="9">'CUADRO 1,7'!$A$6:$N$59</definedName>
    <definedName name="PAX_NACIONAL" localSheetId="16">'CUADRO 1.10'!$A$7:$U$67</definedName>
    <definedName name="PAX_NACIONAL" localSheetId="17">'CUADRO 1.11'!$A$7:$U$57</definedName>
    <definedName name="PAX_NACIONAL" localSheetId="18">'CUADRO 1.12'!$A$8:$U$22</definedName>
    <definedName name="PAX_NACIONAL" localSheetId="19">'CUADRO 1.13'!$A$7:$U$15</definedName>
    <definedName name="PAX_NACIONAL" localSheetId="8">'CUADRO 1.6'!$A$6:$N$63</definedName>
    <definedName name="PAX_NACIONAL" localSheetId="10">'CUADRO 1.8'!$A$6:$T$119</definedName>
    <definedName name="PAX_NACIONAL" localSheetId="11">'CUADRO 1.8 B'!$A$6:$T$49</definedName>
    <definedName name="PAX_NACIONAL" localSheetId="12">'CUADRO 1.8 C'!$A$6:$T$75</definedName>
    <definedName name="PAX_NACIONAL" localSheetId="13">'CUADRO 1.9'!$A$6:$T$63</definedName>
    <definedName name="PAX_NACIONAL" localSheetId="14">'CUADRO 1.9 B'!$A$6:$T$42</definedName>
    <definedName name="PAX_NACIONAL" localSheetId="15">'CUADRO 1.9 C'!$A$6:$T$68</definedName>
    <definedName name="PAX_NACIONAL">'CUADRO 1,2'!$A$6:$N$20</definedName>
    <definedName name="_xlnm.Print_Titles" localSheetId="2">'CUADRO 1.1A'!$4:$10</definedName>
    <definedName name="_xlnm.Print_Titles" localSheetId="3">'CUADRO 1.1B'!$4:$10</definedName>
    <definedName name="Títulos_a_imprimir_IM" localSheetId="2">'CUADRO 1.1A'!$4:$10</definedName>
    <definedName name="Títulos_a_imprimir_IM" localSheetId="3">'CUADRO 1.1B'!$4:$10</definedName>
  </definedNames>
  <calcPr fullCalcOnLoad="1"/>
</workbook>
</file>

<file path=xl/sharedStrings.xml><?xml version="1.0" encoding="utf-8"?>
<sst xmlns="http://schemas.openxmlformats.org/spreadsheetml/2006/main" count="1656" uniqueCount="550">
  <si>
    <t>Variación Acumulada %</t>
  </si>
  <si>
    <t>Variación Mensual %</t>
  </si>
  <si>
    <t>Información acumulada</t>
  </si>
  <si>
    <t>Marzo</t>
  </si>
  <si>
    <t>Febrero</t>
  </si>
  <si>
    <t>Enero</t>
  </si>
  <si>
    <t>Diciembre</t>
  </si>
  <si>
    <t>Noviembre</t>
  </si>
  <si>
    <t>Octubre</t>
  </si>
  <si>
    <t>Septiembre</t>
  </si>
  <si>
    <t>Agosto</t>
  </si>
  <si>
    <t>Julio</t>
  </si>
  <si>
    <t>Junio</t>
  </si>
  <si>
    <t xml:space="preserve">Mayo </t>
  </si>
  <si>
    <t>Abril</t>
  </si>
  <si>
    <t>Total</t>
  </si>
  <si>
    <t>Llegados</t>
  </si>
  <si>
    <t>Salidos</t>
  </si>
  <si>
    <t>Regular + No Regular</t>
  </si>
  <si>
    <t>No Regular</t>
  </si>
  <si>
    <t>Regular</t>
  </si>
  <si>
    <t>PERIODO</t>
  </si>
  <si>
    <t>TOTAL</t>
  </si>
  <si>
    <t>I N T E R N A C I O N A L</t>
  </si>
  <si>
    <t xml:space="preserve">   N A C I O N A L</t>
  </si>
  <si>
    <t>Cuadro 1.1A Comportamiento del transporte aéreo regular y no regular - Pasajeros</t>
  </si>
  <si>
    <t>Ir al Indice</t>
  </si>
  <si>
    <t>Llegada</t>
  </si>
  <si>
    <t>Salida</t>
  </si>
  <si>
    <t>Cuadro 1.1B Comportamiento del transporte aéreo regular y no regular - Carga (ton)</t>
  </si>
  <si>
    <t>% Var.</t>
  </si>
  <si>
    <t>% PART</t>
  </si>
  <si>
    <t>Comparativo acumulado</t>
  </si>
  <si>
    <t>Comparativo mensual</t>
  </si>
  <si>
    <t>EMPRESA</t>
  </si>
  <si>
    <t>Operación regular y no regular</t>
  </si>
  <si>
    <t xml:space="preserve">Cuadro 1.2 Pasajeros nacionales por empresa </t>
  </si>
  <si>
    <t>Fuente: Empresas Aéreas Archivo Origen-Destino, tráfico de vuelos charter, tráfico de aerotaxis.</t>
  </si>
  <si>
    <t xml:space="preserve">Cuadro 1.3 Carga nacional por empresa </t>
  </si>
  <si>
    <t>Aerolínea</t>
  </si>
  <si>
    <t>Operación Regular y no regular</t>
  </si>
  <si>
    <t>Cuadro 1.4 Pasajeros Internacionales por Empresa</t>
  </si>
  <si>
    <t>Cuadro 1.5 Carga Internacional por Empresa</t>
  </si>
  <si>
    <t>*</t>
  </si>
  <si>
    <t xml:space="preserve">TOTAL </t>
  </si>
  <si>
    <t>Cuadro 1.6 Pasajeros nacionales por principales rutas</t>
  </si>
  <si>
    <t>Cuadro 1.7 Carga nacional por principales rutas</t>
  </si>
  <si>
    <t>Fuente: Empresas Aéreas: Archivos Origen-Destno, Tráfico de Aerotaxis, Tráfico de Vuelos Charter.</t>
  </si>
  <si>
    <t>OTROS</t>
  </si>
  <si>
    <t>ISLAS CARIBE</t>
  </si>
  <si>
    <t>CENTRO AMÉRICA</t>
  </si>
  <si>
    <t>EUROPA</t>
  </si>
  <si>
    <t>SURAMERICA</t>
  </si>
  <si>
    <t>NORTEAMÉRICA</t>
  </si>
  <si>
    <t>Mercado - Ruta</t>
  </si>
  <si>
    <t>Cuadro 1.8 Pasajeros internacionales por principales rutas</t>
  </si>
  <si>
    <t>Continente - País</t>
  </si>
  <si>
    <t>Incluye operación Regular y no regular</t>
  </si>
  <si>
    <t>Cuadro 1.8B Pasajeros Internacionales por Continente y País</t>
  </si>
  <si>
    <t>Fuente: Empresas Aéreas</t>
  </si>
  <si>
    <t>Mercado - Empresa</t>
  </si>
  <si>
    <t>Cuadro 1.8C Pasajeros Internacionales por Mercado y Empresa</t>
  </si>
  <si>
    <t>Cuadro 1.9 Carga internacional por principales rutas</t>
  </si>
  <si>
    <t>Mercado - País</t>
  </si>
  <si>
    <t>Cuadro 1.9B Carga Internacional por Mercado y País</t>
  </si>
  <si>
    <t>Cuadro 1.9C Carga Internacional por Mercado y Empresa</t>
  </si>
  <si>
    <t>Aeronáutica Civil de Colombia</t>
  </si>
  <si>
    <t>Oficina de Transporte Aéreo</t>
  </si>
  <si>
    <t>Grupo de Estudios Sectoriales</t>
  </si>
  <si>
    <t xml:space="preserve">Indice </t>
  </si>
  <si>
    <t>Novedades</t>
  </si>
  <si>
    <t xml:space="preserve">Cuadro 1.1A </t>
  </si>
  <si>
    <t>Comportamiento del Transporte aéreo regular y no regular - Pasajeros</t>
  </si>
  <si>
    <t xml:space="preserve">Cuadro 1.1B </t>
  </si>
  <si>
    <t>Comportamiento del Transporte aéreo regular y no regular - Carga</t>
  </si>
  <si>
    <t xml:space="preserve">Cuadro 1.2 </t>
  </si>
  <si>
    <t>Pasajeros Nacionales por empresa</t>
  </si>
  <si>
    <t>Cuadro 1.3</t>
  </si>
  <si>
    <t xml:space="preserve">Carga nacional por empresa </t>
  </si>
  <si>
    <t>Cuadro 1.4</t>
  </si>
  <si>
    <t xml:space="preserve">Pasajeros Internacionales por empresa </t>
  </si>
  <si>
    <t>Cuadro 1.5</t>
  </si>
  <si>
    <t>Carga internacional por empresa</t>
  </si>
  <si>
    <t>Cuadro 1.6</t>
  </si>
  <si>
    <t xml:space="preserve">Pasajeros Nacionales por principales rutas </t>
  </si>
  <si>
    <t xml:space="preserve">Cuadro 1.7 </t>
  </si>
  <si>
    <t>Carga nacional por principales rutas</t>
  </si>
  <si>
    <t>Cuadro 1.8</t>
  </si>
  <si>
    <t xml:space="preserve">Pasajeros internacionales por principales rutas </t>
  </si>
  <si>
    <t>Cuadro 1.8B</t>
  </si>
  <si>
    <t>Pasajeros internacionales por mercado y país</t>
  </si>
  <si>
    <t>Cuadro 1.8C</t>
  </si>
  <si>
    <t>Pasajeros internacionales por mercado y empresa</t>
  </si>
  <si>
    <t>Cuadro 1.9</t>
  </si>
  <si>
    <t>Carga internacional por principales rutas - Regular y no regular</t>
  </si>
  <si>
    <t>Cuadro 1.9B</t>
  </si>
  <si>
    <t>Carga internacional  por mercado y país</t>
  </si>
  <si>
    <t>Cuadro 1.9C</t>
  </si>
  <si>
    <t>Carga internacional  por mercado y empresa</t>
  </si>
  <si>
    <t>Edición</t>
  </si>
  <si>
    <t>Estadístico Grupo de Estudios Sectoriales</t>
  </si>
  <si>
    <t>juan.torres@aerocivil.gov.co</t>
  </si>
  <si>
    <t>Novedades.:</t>
  </si>
  <si>
    <t>Transporte Regular:</t>
  </si>
  <si>
    <t>Comprende la operación comercial sujeta a horarios e itinerarios. Las empresas reportan esta operación conforme al contrato de transporte y la red de rutas de la empresa en el archivo origen-destino.</t>
  </si>
  <si>
    <t>Transporte No Regular:</t>
  </si>
  <si>
    <t>Comprende la operación comercial que no está sujeta a horarios e itinerarios. Esta operación esta compuesta por los vuelos adicionales, los vuelos charter y las empresas de taxi aéreo.</t>
  </si>
  <si>
    <t>En el caso del transporte de pasajeros la operación no regular también incluye los pasajeros transportados por las empresas exclusivas de carga (Tráfico doméstico).</t>
  </si>
  <si>
    <t>Cuadro 1.10</t>
  </si>
  <si>
    <t>Cuadro 1.11</t>
  </si>
  <si>
    <t>Cuadro 1.12</t>
  </si>
  <si>
    <t>Cuadro 1.13</t>
  </si>
  <si>
    <t>Cuadro 1.10 Pasajeros nacionales por Aeropuerto</t>
  </si>
  <si>
    <t>Ciudad</t>
  </si>
  <si>
    <t>Aeropuerto</t>
  </si>
  <si>
    <t>Cuadro 1.11 Carga nacional por Aeropuerto</t>
  </si>
  <si>
    <t>Cuadro 1.12 Pasajeros internacionales por Aeropuerto</t>
  </si>
  <si>
    <t>Cuadro 1.13 Carga internacional por aeropuerto</t>
  </si>
  <si>
    <t>Pasajeros nacionales por aeropuerto</t>
  </si>
  <si>
    <t>Carga doméstica por aeropuerto</t>
  </si>
  <si>
    <t>Pasajeros internacionales por aeropuerto</t>
  </si>
  <si>
    <t>Carga internacional  por aeropuerto</t>
  </si>
  <si>
    <t>Conceptos.:</t>
  </si>
  <si>
    <t>sin importar el número de trayectos, por lo tanto no incluyen pasajeros o carga en tránsito ni pasajeros en conexión. Si se desea conocer las cifras totales de pasajeros y carga de los aeropuertos, se debe consultar</t>
  </si>
  <si>
    <r>
      <t xml:space="preserve">el boletín estadístico </t>
    </r>
    <r>
      <rPr>
        <b/>
        <sz val="12"/>
        <color indexed="56"/>
        <rFont val="Century Gothic"/>
        <family val="2"/>
      </rPr>
      <t>Tráfico de Aeropuertos.</t>
    </r>
  </si>
  <si>
    <t>Novedades y conceptos importantes.</t>
  </si>
  <si>
    <t>ADRIANA SANCLEMENTE ALZATE</t>
  </si>
  <si>
    <t>Jefe Oficina de Transporte Aéreo</t>
  </si>
  <si>
    <t>JORGE ALONSO QUINTANA CRISTANCHO</t>
  </si>
  <si>
    <t>Jefe Grupo de Estudios Sectoriales</t>
  </si>
  <si>
    <t>JUAN CARLOS TORRES CAMARGO</t>
  </si>
  <si>
    <t>Ruta</t>
  </si>
  <si>
    <t>Fuente: Empresas Aéreas, Archivos Origen-Destino, Tráfico de Vuelos Charter, Tráfico de Aerotaixs.</t>
  </si>
  <si>
    <t>Transporte Nacional (Doméstico):</t>
  </si>
  <si>
    <t>Comprende la operación comercial cuyo Origen y Destino se encuentra en Colombia.</t>
  </si>
  <si>
    <t xml:space="preserve">Transporte Internacional </t>
  </si>
  <si>
    <t>Transporte Especial</t>
  </si>
  <si>
    <t xml:space="preserve">Comprende la operación comercial entre dos ciudades fuera de Colombia. Estas operaciones no son incluídas en el boletín de Origen-Destino. </t>
  </si>
  <si>
    <t xml:space="preserve">Comprende la operación comercial entre dos ciudades, una de ellas en Colombia y la otra en otro país. </t>
  </si>
  <si>
    <t xml:space="preserve">Fuente: Empresas Aéreas Archivo Origen-Destino, Tráfico de Aerotaxis, Tráfico de Vuelos Charter.  </t>
  </si>
  <si>
    <t>Empresa</t>
  </si>
  <si>
    <t>Archivo Origen-Destino</t>
  </si>
  <si>
    <t>Este boletín estadístico se elabora con la información reportada por las aerolíneas en el archivo que deben remitir mensualmente a la Autoridad Aeronáutica.</t>
  </si>
  <si>
    <t>El archivo de origen-destino contiene los datos relativos al tráfico de pago de los pasajeros, carga y correo transportados entre todos los pares de ciudades en los cuales se presentó operación comercial, por parte de las empresas de pasajeros y de carga. La información debe contener la relación de pasajeros, carga y correo, transportados en un determinado mes, conforme a lo establecido en el contrato de transporte e incluyendo la red de rutas de la aerolínea. El archivo de origen-destino es de vital importancia, ya que permite establecer las cantidades totales de pasajeros, carga y correo movilizados en un periodo determinado en una ruta, entre dos países o entre dos regiones.</t>
  </si>
  <si>
    <t>Incluye la carga y el correo. Información en toneladas.</t>
  </si>
  <si>
    <r>
      <t xml:space="preserve">Este boletín incluye la </t>
    </r>
    <r>
      <rPr>
        <b/>
        <sz val="12"/>
        <color indexed="56"/>
        <rFont val="Century Gothic"/>
        <family val="2"/>
      </rPr>
      <t xml:space="preserve">operación de aeropuertos </t>
    </r>
    <r>
      <rPr>
        <sz val="12"/>
        <color indexed="56"/>
        <rFont val="Century Gothic"/>
        <family val="2"/>
      </rPr>
      <t xml:space="preserve">(pasajeros y carga), en los cuadros 1.10 al 1.13. Estos cuadros reflejan el aeropuerto que es el origen o destino final de los pasajeros o la carga, </t>
    </r>
  </si>
  <si>
    <t>Se incluyen los pasajeros que originan o terminan sus viajes en cada aeropuerto, conforme al contrato de transporte y la red de rutas de cada aerolínea.</t>
  </si>
  <si>
    <t>Nota: No incluye los pasajeros en tránsito, ni pasajeros en conexión. Si desea conocer el tráfico total debe consultar el boletín de TRAFICO DE AEROPUERTOS</t>
  </si>
  <si>
    <r>
      <rPr>
        <b/>
        <sz val="11"/>
        <rFont val="Century Gothic"/>
        <family val="2"/>
      </rPr>
      <t xml:space="preserve">Nota: </t>
    </r>
    <r>
      <rPr>
        <sz val="11"/>
        <rFont val="Century Gothic"/>
        <family val="2"/>
      </rPr>
      <t xml:space="preserve">Información en toneladas. La carga Incluye el correo.No incluye carga en tránsito. </t>
    </r>
  </si>
  <si>
    <r>
      <t xml:space="preserve">Si desea conocer el TOTAL de la carga por aeropuertos, se debe consultar el </t>
    </r>
    <r>
      <rPr>
        <b/>
        <sz val="11"/>
        <rFont val="Century Gothic"/>
        <family val="2"/>
      </rPr>
      <t>BOLETIN DE TRAFICO DE AEROPUERTOS</t>
    </r>
  </si>
  <si>
    <t>Boletín Origen-Destino Noviembre 2018</t>
  </si>
  <si>
    <t>Ene - Nov 2017</t>
  </si>
  <si>
    <t>Ene - Nov 2018</t>
  </si>
  <si>
    <t>Nov 2018 - Nov 2017</t>
  </si>
  <si>
    <t>Ene - Nov 2018 / Ene - Nov 2017</t>
  </si>
  <si>
    <t>Noviembre 2018</t>
  </si>
  <si>
    <t>Noviembre 2017</t>
  </si>
  <si>
    <t>Enero - Noviembre 2018</t>
  </si>
  <si>
    <t>Enero - Noviembre 2017</t>
  </si>
  <si>
    <t>Avianca</t>
  </si>
  <si>
    <t>Lan Colombia</t>
  </si>
  <si>
    <t>Viva Colombia</t>
  </si>
  <si>
    <t>Easy Fly</t>
  </si>
  <si>
    <t>Satena</t>
  </si>
  <si>
    <t>Copa Airlines Colombia</t>
  </si>
  <si>
    <t>Aer. Antioquia</t>
  </si>
  <si>
    <t>Searca</t>
  </si>
  <si>
    <t>Helicol</t>
  </si>
  <si>
    <t>Sarpa</t>
  </si>
  <si>
    <t>Transporte Aereo de Col.</t>
  </si>
  <si>
    <t>Otras</t>
  </si>
  <si>
    <t>Aerosucre</t>
  </si>
  <si>
    <t>Aer Caribe</t>
  </si>
  <si>
    <t>LAS</t>
  </si>
  <si>
    <t>Aliansa</t>
  </si>
  <si>
    <t>Air Colombia</t>
  </si>
  <si>
    <t>Tampa</t>
  </si>
  <si>
    <t>Aerogal</t>
  </si>
  <si>
    <t>American</t>
  </si>
  <si>
    <t>Jetblue</t>
  </si>
  <si>
    <t>Aeromexico</t>
  </si>
  <si>
    <t>Lan Peru</t>
  </si>
  <si>
    <t>Lan Airlines</t>
  </si>
  <si>
    <t>Iberia</t>
  </si>
  <si>
    <t>Oceanair</t>
  </si>
  <si>
    <t>Copa</t>
  </si>
  <si>
    <t>Interjet</t>
  </si>
  <si>
    <t>United Airlines</t>
  </si>
  <si>
    <t>Taca</t>
  </si>
  <si>
    <t>Avior Airlines</t>
  </si>
  <si>
    <t>Lacsa</t>
  </si>
  <si>
    <t>Air Europa</t>
  </si>
  <si>
    <t>Taca International Airlines S.A</t>
  </si>
  <si>
    <t>Spirit Airlines</t>
  </si>
  <si>
    <t>Air France</t>
  </si>
  <si>
    <t>Lufthansa</t>
  </si>
  <si>
    <t>Delta</t>
  </si>
  <si>
    <t>TAM</t>
  </si>
  <si>
    <t>KLM</t>
  </si>
  <si>
    <t>Air Canada</t>
  </si>
  <si>
    <t>Tame</t>
  </si>
  <si>
    <t>Aerol. Argentinas</t>
  </si>
  <si>
    <t>Air Panama</t>
  </si>
  <si>
    <t>Viva Air Perú</t>
  </si>
  <si>
    <t>Turkish Airlines</t>
  </si>
  <si>
    <t>Absa</t>
  </si>
  <si>
    <t>Airborne Express. Inc</t>
  </si>
  <si>
    <t>Amerijet</t>
  </si>
  <si>
    <t>Atlas Air</t>
  </si>
  <si>
    <t>Cargojet Airways</t>
  </si>
  <si>
    <t>Cargolux</t>
  </si>
  <si>
    <t>Dhl Aero Expreso, S.A.</t>
  </si>
  <si>
    <t>Ethipian Airlines</t>
  </si>
  <si>
    <t>Fedex</t>
  </si>
  <si>
    <t>Linea A. Carguera de Col</t>
  </si>
  <si>
    <t>Martinair</t>
  </si>
  <si>
    <t>Mas Air</t>
  </si>
  <si>
    <t>Sky Lease I.</t>
  </si>
  <si>
    <t>UPS</t>
  </si>
  <si>
    <t>Vensecar C.A.</t>
  </si>
  <si>
    <t>BOG-MDE-BOG</t>
  </si>
  <si>
    <t>BOG-CTG-BOG</t>
  </si>
  <si>
    <t>BOG-CLO-BOG</t>
  </si>
  <si>
    <t>BOG-SMR-BOG</t>
  </si>
  <si>
    <t>BOG-BAQ-BOG</t>
  </si>
  <si>
    <t>CTG-MDE-CTG</t>
  </si>
  <si>
    <t>BOG-BGA-BOG</t>
  </si>
  <si>
    <t>BOG-PEI-BOG</t>
  </si>
  <si>
    <t>BOG-ADZ-BOG</t>
  </si>
  <si>
    <t>BOG-CUC-BOG</t>
  </si>
  <si>
    <t>BOG-MTR-BOG</t>
  </si>
  <si>
    <t>MDE-SMR-MDE</t>
  </si>
  <si>
    <t>CLO-MDE-CLO</t>
  </si>
  <si>
    <t>ADZ-MDE-ADZ</t>
  </si>
  <si>
    <t>BAQ-MDE-BAQ</t>
  </si>
  <si>
    <t>ADZ-CLO-ADZ</t>
  </si>
  <si>
    <t>CLO-CTG-CLO</t>
  </si>
  <si>
    <t>BOG-VUP-BOG</t>
  </si>
  <si>
    <t>ADZ-CTG-ADZ</t>
  </si>
  <si>
    <t>BOG-EYP-BOG</t>
  </si>
  <si>
    <t>CTG-PEI-CTG</t>
  </si>
  <si>
    <t>BOG-AXM-BOG</t>
  </si>
  <si>
    <t>EOH-UIB-EOH</t>
  </si>
  <si>
    <t>BOG-PSO-BOG</t>
  </si>
  <si>
    <t>BOG-NVA-BOG</t>
  </si>
  <si>
    <t>BOG-LET-BOG</t>
  </si>
  <si>
    <t>APO-EOH-APO</t>
  </si>
  <si>
    <t>CLO-BAQ-CLO</t>
  </si>
  <si>
    <t>MDE-MTR-MDE</t>
  </si>
  <si>
    <t>BOG-RCH-BOG</t>
  </si>
  <si>
    <t>BOG-EOH-BOG</t>
  </si>
  <si>
    <t>BOG-MZL-BOG</t>
  </si>
  <si>
    <t>CLO-SMR-CLO</t>
  </si>
  <si>
    <t>BOG-EJA-BOG</t>
  </si>
  <si>
    <t>EOH-PEI-EOH</t>
  </si>
  <si>
    <t>EOH-MTR-EOH</t>
  </si>
  <si>
    <t>BOG-PPN-BOG</t>
  </si>
  <si>
    <t>BOG-CZU-BOG</t>
  </si>
  <si>
    <t>BOG-FLA-BOG</t>
  </si>
  <si>
    <t>BOG-AUC-BOG</t>
  </si>
  <si>
    <t>CLO-BGA-CLO</t>
  </si>
  <si>
    <t>BOG-IBE-BOG</t>
  </si>
  <si>
    <t>MDE-BGA-MDE</t>
  </si>
  <si>
    <t>MDE-CUC-MDE</t>
  </si>
  <si>
    <t>BOG-UIB-BOG</t>
  </si>
  <si>
    <t>PEI-SMR-PEI</t>
  </si>
  <si>
    <t>CLO-TCO-CLO</t>
  </si>
  <si>
    <t>BGA-EOH-BGA</t>
  </si>
  <si>
    <t>CTG-BGA-CTG</t>
  </si>
  <si>
    <t>CAQ-EOH-CAQ</t>
  </si>
  <si>
    <t>BOG-VVC-BOG</t>
  </si>
  <si>
    <t>ADZ-BAQ-ADZ</t>
  </si>
  <si>
    <t>CUC-BGA-CUC</t>
  </si>
  <si>
    <t>BGA-SMR-BGA</t>
  </si>
  <si>
    <t>OTRAS</t>
  </si>
  <si>
    <t>BOG-PCR-BOG</t>
  </si>
  <si>
    <t>BOG-IDA-BOG</t>
  </si>
  <si>
    <t>EYP-IDA-EYP</t>
  </si>
  <si>
    <t>MVP-SJE-MVP</t>
  </si>
  <si>
    <t>BOG-MVP-BOG</t>
  </si>
  <si>
    <t>MFS-SJE-MFS</t>
  </si>
  <si>
    <t>EOH-BSC-EOH</t>
  </si>
  <si>
    <t>VVC-PCE-VVC</t>
  </si>
  <si>
    <t>VVC-BMG-VVC</t>
  </si>
  <si>
    <t>EYP-MVP-EYP</t>
  </si>
  <si>
    <t>VVC-LMC-VVC</t>
  </si>
  <si>
    <t>UIB-BSC-UIB</t>
  </si>
  <si>
    <t>VVC-MVP-VVC</t>
  </si>
  <si>
    <t>PCE-CAO-PCE</t>
  </si>
  <si>
    <t>ADZ-PEI-ADZ</t>
  </si>
  <si>
    <t>IDA-BMG-IDA</t>
  </si>
  <si>
    <t>LET-LPD-LET</t>
  </si>
  <si>
    <t>LPD-TAR-LPD</t>
  </si>
  <si>
    <t>EYP-PCR-EYP</t>
  </si>
  <si>
    <t>SJE-CRU-SJE</t>
  </si>
  <si>
    <t>PCR-PCE-PCR</t>
  </si>
  <si>
    <t>BOG-MIA-BOG</t>
  </si>
  <si>
    <t>MDE-MIA-MDE</t>
  </si>
  <si>
    <t>BOG-JFK-BOG</t>
  </si>
  <si>
    <t>CLO-MIA-CLO</t>
  </si>
  <si>
    <t>BOG-IAH-BOG</t>
  </si>
  <si>
    <t>BOG-MCO-BOG</t>
  </si>
  <si>
    <t>BOG-FLL-BOG</t>
  </si>
  <si>
    <t>CTG-MIA-CTG</t>
  </si>
  <si>
    <t>BAQ-MIA-BAQ</t>
  </si>
  <si>
    <t>BOG-LAX-BOG</t>
  </si>
  <si>
    <t>BOG-ATL-BOG</t>
  </si>
  <si>
    <t>MDE-FLL-MDE</t>
  </si>
  <si>
    <t>MDE-JFK-MDE</t>
  </si>
  <si>
    <t>BOG-DFW-BOG</t>
  </si>
  <si>
    <t>CTG-FLL-CTG</t>
  </si>
  <si>
    <t>CTG-JFK-CTG</t>
  </si>
  <si>
    <t>BOG-EWR-BOG</t>
  </si>
  <si>
    <t>BOG-YYZ-BOG</t>
  </si>
  <si>
    <t>BOG-IAD-BOG</t>
  </si>
  <si>
    <t>CLO-JFK-CLO</t>
  </si>
  <si>
    <t>BOG-SJU-BOG</t>
  </si>
  <si>
    <t>BOG-BOS-BOG</t>
  </si>
  <si>
    <t>PEI-JFK-PEI</t>
  </si>
  <si>
    <t>CTG-ATL-CTG</t>
  </si>
  <si>
    <t>BOG-LIM-BOG</t>
  </si>
  <si>
    <t>BOG-UIO-BOG</t>
  </si>
  <si>
    <t>BOG-SCL-BOG</t>
  </si>
  <si>
    <t>BOG-GRU-BOG</t>
  </si>
  <si>
    <t>BOG-GYE-BOG</t>
  </si>
  <si>
    <t>BOG-BUE-BOG</t>
  </si>
  <si>
    <t>BOG-CCS-BOG</t>
  </si>
  <si>
    <t>MDE-LIM-MDE</t>
  </si>
  <si>
    <t>BOG-RIO-BOG</t>
  </si>
  <si>
    <t>CTG-LIM-CTG</t>
  </si>
  <si>
    <t>BOG-CUZ-BOG</t>
  </si>
  <si>
    <t>CLO-GYE-CLO</t>
  </si>
  <si>
    <t>MDE-CCS-MDE</t>
  </si>
  <si>
    <t>BOG-PMV-BOG</t>
  </si>
  <si>
    <t>BOG-LPB-BOG</t>
  </si>
  <si>
    <t>BOG-MVD-BOG</t>
  </si>
  <si>
    <t>CLO-LIM-CLO</t>
  </si>
  <si>
    <t>CTG-BUE-CTG</t>
  </si>
  <si>
    <t>CLO-PMV-CLO</t>
  </si>
  <si>
    <t>MDE-SCL-MDE</t>
  </si>
  <si>
    <t>CLO-ESM-CLO</t>
  </si>
  <si>
    <t>MDE-BUE-MDE</t>
  </si>
  <si>
    <t>BOG-ASU-BOG</t>
  </si>
  <si>
    <t>MDE-PMV-MDE</t>
  </si>
  <si>
    <t>BOG-SSA-BOG</t>
  </si>
  <si>
    <t>BOG-FOR-BOG</t>
  </si>
  <si>
    <t>BOG-GIG-BOG</t>
  </si>
  <si>
    <t>BOG-MAD-BOG</t>
  </si>
  <si>
    <t>CLO-MAD-CLO</t>
  </si>
  <si>
    <t>BOG-BCN-BOG</t>
  </si>
  <si>
    <t>MDE-MAD-MDE</t>
  </si>
  <si>
    <t>BOG-LHR-BOG</t>
  </si>
  <si>
    <t>BOG-FRA-BOG</t>
  </si>
  <si>
    <t>BOG-CDG-BOG</t>
  </si>
  <si>
    <t>BOG-AMS-BOG</t>
  </si>
  <si>
    <t>PEI-MAD-PEI</t>
  </si>
  <si>
    <t>BOG-IST-BOG</t>
  </si>
  <si>
    <t>CTG-MAD-CTG</t>
  </si>
  <si>
    <t>CLO-BCN-CLO</t>
  </si>
  <si>
    <t>CTG-AMS-CTG</t>
  </si>
  <si>
    <t>BAQ-MAD-BAQ</t>
  </si>
  <si>
    <t>BOG-MXP-BOG</t>
  </si>
  <si>
    <t>BOG-LIS-BOG</t>
  </si>
  <si>
    <t>BOG-ALC-BOG</t>
  </si>
  <si>
    <t>BOG-PTY-BOG</t>
  </si>
  <si>
    <t>BOG-MEX-BOG</t>
  </si>
  <si>
    <t>MDE-PTY-MDE</t>
  </si>
  <si>
    <t>BOG-CUN-BOG</t>
  </si>
  <si>
    <t>CLO-PTY-CLO</t>
  </si>
  <si>
    <t>BOG-SJO-BOG</t>
  </si>
  <si>
    <t>CTG-PTY-CTG</t>
  </si>
  <si>
    <t>BOG-PUJ-BOG</t>
  </si>
  <si>
    <t>BAQ-PTY-BAQ</t>
  </si>
  <si>
    <t>BOG-BLB-BOG</t>
  </si>
  <si>
    <t>PEI-PTY-PEI</t>
  </si>
  <si>
    <t>MDE-MEX-MDE</t>
  </si>
  <si>
    <t>BOG-SAL-BOG</t>
  </si>
  <si>
    <t>MDE-BLB-MDE</t>
  </si>
  <si>
    <t>ADZ-PTY-ADZ</t>
  </si>
  <si>
    <t>BOG-GUA-BOG</t>
  </si>
  <si>
    <t>BOG-SDQ-BOG</t>
  </si>
  <si>
    <t>MDE-PAC-MDE</t>
  </si>
  <si>
    <t>MDE-CUN-MDE</t>
  </si>
  <si>
    <t>CLO-BLB-CLO</t>
  </si>
  <si>
    <t>CTG-BLB-CTG</t>
  </si>
  <si>
    <t>BGA-PTY-BGA</t>
  </si>
  <si>
    <t>CTG-MEX-CTG</t>
  </si>
  <si>
    <t>BOG-GDL-BOG</t>
  </si>
  <si>
    <t>CLO-MEX-CLO</t>
  </si>
  <si>
    <t>MDE-PUJ-MDE</t>
  </si>
  <si>
    <t>CTG-SAL-CTG</t>
  </si>
  <si>
    <t>BOG-AUA-BOG</t>
  </si>
  <si>
    <t>BOG-CUR-BOG</t>
  </si>
  <si>
    <t>BOG-HAV-BOG</t>
  </si>
  <si>
    <t>BOG-MUC-BOG</t>
  </si>
  <si>
    <t>MDE-AUA-MDE</t>
  </si>
  <si>
    <t>ESTADOS UNIDOS</t>
  </si>
  <si>
    <t>CANADA</t>
  </si>
  <si>
    <t>PUERTO RICO</t>
  </si>
  <si>
    <t>PERU</t>
  </si>
  <si>
    <t>ECUADOR</t>
  </si>
  <si>
    <t>BRASIL</t>
  </si>
  <si>
    <t>CHILE</t>
  </si>
  <si>
    <t>ARGENTINA</t>
  </si>
  <si>
    <t>VENEZUELA</t>
  </si>
  <si>
    <t>BOLIVIA</t>
  </si>
  <si>
    <t>URUGUAY</t>
  </si>
  <si>
    <t>PARAGUAY</t>
  </si>
  <si>
    <t>ESPAÑA</t>
  </si>
  <si>
    <t>INGLATERRA</t>
  </si>
  <si>
    <t>FRANCIA</t>
  </si>
  <si>
    <t>ALEMANIA</t>
  </si>
  <si>
    <t>HOLANDA</t>
  </si>
  <si>
    <t>ITALIA</t>
  </si>
  <si>
    <t>TURQUIA</t>
  </si>
  <si>
    <t>SUIZA</t>
  </si>
  <si>
    <t>PORTUGAL</t>
  </si>
  <si>
    <t>PANAMA</t>
  </si>
  <si>
    <t>MEXICO</t>
  </si>
  <si>
    <t>REPUBLICA DOMINICANA</t>
  </si>
  <si>
    <t>COSTA RICA</t>
  </si>
  <si>
    <t>EL SALVADOR</t>
  </si>
  <si>
    <t>GUATEMALA</t>
  </si>
  <si>
    <t>HONDURAS</t>
  </si>
  <si>
    <t>NICARAGUA</t>
  </si>
  <si>
    <t>ANTILLAS HOLANDESAS</t>
  </si>
  <si>
    <t>CUBA</t>
  </si>
  <si>
    <t>BOG-MEM-BOG</t>
  </si>
  <si>
    <t>BOG-CPQ-BOG</t>
  </si>
  <si>
    <t>BOG-LUX-BOG</t>
  </si>
  <si>
    <t>LUXEMBURGO</t>
  </si>
  <si>
    <t>BOGOTA</t>
  </si>
  <si>
    <t>BOGOTA - ELDORADO</t>
  </si>
  <si>
    <t>RIONEGRO - ANTIOQUIA</t>
  </si>
  <si>
    <t>RIONEGRO - JOSE M. CORDOVA</t>
  </si>
  <si>
    <t>CARTAGENA</t>
  </si>
  <si>
    <t>CARTAGENA - RAFAEL NUÑEZ</t>
  </si>
  <si>
    <t>CALI</t>
  </si>
  <si>
    <t>CALI - ALFONSO BONILLA ARAGON</t>
  </si>
  <si>
    <t>SANTA MARTA</t>
  </si>
  <si>
    <t>SANTA MARTA - SIMON BOLIVAR</t>
  </si>
  <si>
    <t>BARRANQUILLA</t>
  </si>
  <si>
    <t>BARRANQUILLA-E. CORTISSOZ</t>
  </si>
  <si>
    <t>SAN ANDRES - ISLA</t>
  </si>
  <si>
    <t>SAN ANDRES-GUSTAVO ROJAS PINILLA</t>
  </si>
  <si>
    <t>BUCARAMANGA</t>
  </si>
  <si>
    <t>BUCARAMANGA - PALONEGRO</t>
  </si>
  <si>
    <t>PEREIRA</t>
  </si>
  <si>
    <t>PEREIRA - MATECAÑAS</t>
  </si>
  <si>
    <t>MEDELLIN</t>
  </si>
  <si>
    <t>MEDELLIN - OLAYA HERRERA</t>
  </si>
  <si>
    <t>MONTERIA</t>
  </si>
  <si>
    <t>MONTERIA - LOS GARZONES</t>
  </si>
  <si>
    <t>CUCUTA</t>
  </si>
  <si>
    <t>CUCUTA - CAMILO DAZA</t>
  </si>
  <si>
    <t>VALLEDUPAR</t>
  </si>
  <si>
    <t>VALLEDUPAR-ALFONSO LOPEZ P.</t>
  </si>
  <si>
    <t>QUIBDO</t>
  </si>
  <si>
    <t>QUIBDO - EL CARAÑO</t>
  </si>
  <si>
    <t>ARMENIA</t>
  </si>
  <si>
    <t>ARMENIA - EL EDEN</t>
  </si>
  <si>
    <t>EL YOPAL</t>
  </si>
  <si>
    <t>YOPAL - EL ALCARAVÁN</t>
  </si>
  <si>
    <t>PASTO</t>
  </si>
  <si>
    <t>PASTO - ANTONIO NARIQO</t>
  </si>
  <si>
    <t>LETICIA</t>
  </si>
  <si>
    <t>LETICIA-ALFREDO VASQUEZ COBO</t>
  </si>
  <si>
    <t>NEIVA</t>
  </si>
  <si>
    <t>NEIVA - BENITO SALAS</t>
  </si>
  <si>
    <t>CAREPA</t>
  </si>
  <si>
    <t>ANTONIO ROLDAN BETANCOURT</t>
  </si>
  <si>
    <t>VILLAVICENCIO</t>
  </si>
  <si>
    <t>VANGUARDIA</t>
  </si>
  <si>
    <t>MANIZALES</t>
  </si>
  <si>
    <t>MANIZALES - LA NUBIA</t>
  </si>
  <si>
    <t>RIOHACHA</t>
  </si>
  <si>
    <t>RIOHACHA-ALMIRANTE PADILLA</t>
  </si>
  <si>
    <t>IBAGUE</t>
  </si>
  <si>
    <t>IBAGUE - PERALES</t>
  </si>
  <si>
    <t>BARRANCABERMEJA</t>
  </si>
  <si>
    <t>BARRANCABERMEJA-YARIGUIES</t>
  </si>
  <si>
    <t>TUMACO</t>
  </si>
  <si>
    <t>TUMACO - LA FLORIDA</t>
  </si>
  <si>
    <t>ARAUCA - MUNICIPIO</t>
  </si>
  <si>
    <t>ARAUCA - SANTIAGO PEREZ QUIROZ</t>
  </si>
  <si>
    <t>COROZAL</t>
  </si>
  <si>
    <t>COROZAL - LAS BRUJAS</t>
  </si>
  <si>
    <t>FLORENCIA</t>
  </si>
  <si>
    <t>GUSTAVO ARTUNDUAGA PAREDES</t>
  </si>
  <si>
    <t>POPAYAN</t>
  </si>
  <si>
    <t>POPAYAN - GMOLEON VALENCIA</t>
  </si>
  <si>
    <t>PUERTO ASIS</t>
  </si>
  <si>
    <t>PUERTO ASIS - 3 DE MAYO</t>
  </si>
  <si>
    <t>PUERTO GAITAN</t>
  </si>
  <si>
    <t>MORELIA</t>
  </si>
  <si>
    <t>LA MACARENA</t>
  </si>
  <si>
    <t>LA MACARENA - META</t>
  </si>
  <si>
    <t>CAUCASIA</t>
  </si>
  <si>
    <t>CAUCASIA- JUAN H. WHITE</t>
  </si>
  <si>
    <t>MITU</t>
  </si>
  <si>
    <t>MITU - FABIO ALBERTO LEÓN BENTLEY</t>
  </si>
  <si>
    <t>BAHIA SOLANO</t>
  </si>
  <si>
    <t>BAHIA SOLANO - JOSE C. MUTIS</t>
  </si>
  <si>
    <t>PUERTO INIRIDA</t>
  </si>
  <si>
    <t>PUERTO INIRIDA - CESAR GAVIRIA TRUJ</t>
  </si>
  <si>
    <t>MAICAO</t>
  </si>
  <si>
    <t>JORGE ISAACS (ANTES LA MINA)</t>
  </si>
  <si>
    <t>PUERTO CARRENO</t>
  </si>
  <si>
    <t>CARREÑO-GERMAN OLANO</t>
  </si>
  <si>
    <t>SAN JOSE DEL GUAVIARE</t>
  </si>
  <si>
    <t>GUAPI</t>
  </si>
  <si>
    <t>GUAPI - JUAN CASIANO</t>
  </si>
  <si>
    <t>VILLA GARZON</t>
  </si>
  <si>
    <t>NUQUI</t>
  </si>
  <si>
    <t>NUQUI - REYES MURILLO</t>
  </si>
  <si>
    <t>PROVIDENCIA</t>
  </si>
  <si>
    <t>PROVIDENCIA- EL EMBRUJO</t>
  </si>
  <si>
    <t>PITALITO</t>
  </si>
  <si>
    <t>PITALITO -CONTADOR</t>
  </si>
  <si>
    <t>SARAVENA</t>
  </si>
  <si>
    <t>SARAVENA-COLONIZADORES</t>
  </si>
  <si>
    <t>ALDANA</t>
  </si>
  <si>
    <t>IPIALES - SAN LUIS</t>
  </si>
  <si>
    <t>PUERTO LEGUIZAMO</t>
  </si>
  <si>
    <t>URIBIA</t>
  </si>
  <si>
    <t>PUERTO BOLIVAR - PORTETE</t>
  </si>
  <si>
    <t>ACANDI</t>
  </si>
  <si>
    <t>LOMA DE CHIRIGUANA</t>
  </si>
  <si>
    <t>CALENTURITAS</t>
  </si>
  <si>
    <t>TIMBIQUI</t>
  </si>
  <si>
    <t>CUMARIBO</t>
  </si>
  <si>
    <t>EL BAGRE</t>
  </si>
  <si>
    <t>BUENAVENTURA</t>
  </si>
  <si>
    <t>BUENAVENTURA - GERARDO TOBAR LOPEZ</t>
  </si>
  <si>
    <t>MIRAFLORES - GUAVIARE</t>
  </si>
  <si>
    <t>MIRAFLORES</t>
  </si>
  <si>
    <t>GUAINIA (BARRANCO MINAS)</t>
  </si>
  <si>
    <t>BARRANCO MINAS</t>
  </si>
  <si>
    <t>LA PEDRERA</t>
  </si>
  <si>
    <t>FLANDES</t>
  </si>
  <si>
    <t>GIRARDOT SANTIAGO VILA</t>
  </si>
  <si>
    <t>TARAIRA</t>
  </si>
  <si>
    <t>TERESITA</t>
  </si>
  <si>
    <t>SANTA RITA - VICHADA</t>
  </si>
  <si>
    <t>CENTRO ADM. "MARANDUA"</t>
  </si>
  <si>
    <t>CARURU</t>
  </si>
  <si>
    <t>SOLANO</t>
  </si>
  <si>
    <t>ARARACUARA</t>
  </si>
  <si>
    <t>SAN FELIPE</t>
  </si>
  <si>
    <t>El boletín Origen-Destino de noviembre de 2018, incluye la operación de carga internacional de la empresa Etihad Airways que realizó durante el mes de octubre y no reportó oportunamente (+1.111 toneladas)).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</si>
</sst>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  <numFmt numFmtId="186" formatCode="#,##0.000_);\(#,##0.000\)"/>
    <numFmt numFmtId="187" formatCode="0.0%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C0A]dddd\,\ dd&quot; de &quot;mmmm&quot; de &quot;yyyy"/>
  </numFmts>
  <fonts count="1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sz val="11"/>
      <name val="Century Gothic"/>
      <family val="2"/>
    </font>
    <font>
      <b/>
      <sz val="11"/>
      <name val="Arial"/>
      <family val="2"/>
    </font>
    <font>
      <b/>
      <sz val="1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3"/>
      <name val="Arial"/>
      <family val="2"/>
    </font>
    <font>
      <b/>
      <sz val="14"/>
      <name val="Century Gothic"/>
      <family val="2"/>
    </font>
    <font>
      <b/>
      <sz val="13"/>
      <name val="Century Gothic"/>
      <family val="2"/>
    </font>
    <font>
      <b/>
      <sz val="9"/>
      <name val="Century Gothic"/>
      <family val="2"/>
    </font>
    <font>
      <b/>
      <sz val="16"/>
      <name val="Century Gothic"/>
      <family val="2"/>
    </font>
    <font>
      <u val="single"/>
      <sz val="10"/>
      <color indexed="12"/>
      <name val="Courier"/>
      <family val="3"/>
    </font>
    <font>
      <sz val="10"/>
      <name val="MS Sans Serif"/>
      <family val="2"/>
    </font>
    <font>
      <b/>
      <sz val="10"/>
      <color indexed="12"/>
      <name val="Century Gothic"/>
      <family val="2"/>
    </font>
    <font>
      <b/>
      <sz val="11"/>
      <color indexed="12"/>
      <name val="Century Gothic"/>
      <family val="2"/>
    </font>
    <font>
      <b/>
      <sz val="12"/>
      <color indexed="12"/>
      <name val="Century Gothic"/>
      <family val="2"/>
    </font>
    <font>
      <b/>
      <sz val="13"/>
      <color indexed="12"/>
      <name val="Century Gothic"/>
      <family val="2"/>
    </font>
    <font>
      <sz val="14"/>
      <name val="Century Gothic"/>
      <family val="2"/>
    </font>
    <font>
      <sz val="14"/>
      <name val="MS Sans Serif"/>
      <family val="2"/>
    </font>
    <font>
      <sz val="13"/>
      <name val="Century Gothic"/>
      <family val="2"/>
    </font>
    <font>
      <u val="single"/>
      <sz val="10"/>
      <color indexed="12"/>
      <name val="MS Sans Serif"/>
      <family val="2"/>
    </font>
    <font>
      <b/>
      <u val="single"/>
      <sz val="14"/>
      <color indexed="48"/>
      <name val="Arial"/>
      <family val="2"/>
    </font>
    <font>
      <b/>
      <sz val="15"/>
      <name val="Century Gothic"/>
      <family val="2"/>
    </font>
    <font>
      <b/>
      <sz val="18"/>
      <color indexed="18"/>
      <name val="Arial"/>
      <family val="2"/>
    </font>
    <font>
      <sz val="10"/>
      <color indexed="18"/>
      <name val="Arial"/>
      <family val="2"/>
    </font>
    <font>
      <b/>
      <sz val="13"/>
      <color indexed="18"/>
      <name val="Arial"/>
      <family val="2"/>
    </font>
    <font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u val="single"/>
      <sz val="10"/>
      <color indexed="12"/>
      <name val="Arial"/>
      <family val="2"/>
    </font>
    <font>
      <b/>
      <sz val="12"/>
      <color indexed="56"/>
      <name val="Century Gothic"/>
      <family val="2"/>
    </font>
    <font>
      <sz val="10"/>
      <color indexed="12"/>
      <name val="Century Gothic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u val="single"/>
      <sz val="12"/>
      <color indexed="48"/>
      <name val="Arial"/>
      <family val="2"/>
    </font>
    <font>
      <sz val="12"/>
      <color indexed="56"/>
      <name val="Century Gothic"/>
      <family val="2"/>
    </font>
    <font>
      <sz val="13"/>
      <color indexed="12"/>
      <name val="Century Gothic"/>
      <family val="2"/>
    </font>
    <font>
      <sz val="11"/>
      <color indexed="12"/>
      <name val="Century Gothic"/>
      <family val="2"/>
    </font>
    <font>
      <sz val="12"/>
      <color indexed="12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6"/>
      <name val="Arial"/>
      <family val="2"/>
    </font>
    <font>
      <b/>
      <sz val="24"/>
      <color indexed="21"/>
      <name val="Arial"/>
      <family val="2"/>
    </font>
    <font>
      <b/>
      <sz val="19"/>
      <color indexed="56"/>
      <name val="Arial"/>
      <family val="2"/>
    </font>
    <font>
      <b/>
      <sz val="20"/>
      <color indexed="21"/>
      <name val="Arial"/>
      <family val="2"/>
    </font>
    <font>
      <b/>
      <sz val="18"/>
      <color indexed="56"/>
      <name val="Arial"/>
      <family val="2"/>
    </font>
    <font>
      <sz val="10"/>
      <color indexed="56"/>
      <name val="Century Gothic"/>
      <family val="2"/>
    </font>
    <font>
      <sz val="13"/>
      <color indexed="56"/>
      <name val="Century Gothic"/>
      <family val="2"/>
    </font>
    <font>
      <b/>
      <u val="single"/>
      <sz val="18"/>
      <color indexed="16"/>
      <name val="Century Gothic"/>
      <family val="2"/>
    </font>
    <font>
      <b/>
      <u val="single"/>
      <sz val="22"/>
      <color indexed="56"/>
      <name val="Century Gothic"/>
      <family val="2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9"/>
      <name val="Arial"/>
      <family val="2"/>
    </font>
    <font>
      <u val="single"/>
      <sz val="10"/>
      <color indexed="9"/>
      <name val="Arial"/>
      <family val="2"/>
    </font>
    <font>
      <sz val="11"/>
      <color indexed="56"/>
      <name val="Century Gothic"/>
      <family val="2"/>
    </font>
    <font>
      <sz val="10"/>
      <color indexed="49"/>
      <name val="Century Gothic"/>
      <family val="2"/>
    </font>
    <font>
      <sz val="10"/>
      <color indexed="36"/>
      <name val="Century Gothic"/>
      <family val="2"/>
    </font>
    <font>
      <b/>
      <sz val="18"/>
      <color indexed="62"/>
      <name val="Arial"/>
      <family val="2"/>
    </font>
    <font>
      <sz val="10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u val="single"/>
      <sz val="14"/>
      <color indexed="9"/>
      <name val="Arial"/>
      <family val="2"/>
    </font>
    <font>
      <u val="single"/>
      <sz val="13"/>
      <color indexed="12"/>
      <name val="Calibri"/>
      <family val="2"/>
    </font>
    <font>
      <b/>
      <sz val="19"/>
      <color indexed="31"/>
      <name val="Arial"/>
      <family val="2"/>
    </font>
    <font>
      <b/>
      <sz val="18"/>
      <color indexed="49"/>
      <name val="Arial"/>
      <family val="2"/>
    </font>
    <font>
      <b/>
      <sz val="16"/>
      <color indexed="31"/>
      <name val="Arial"/>
      <family val="2"/>
    </font>
    <font>
      <b/>
      <u val="single"/>
      <sz val="12"/>
      <color indexed="56"/>
      <name val="Arial"/>
      <family val="2"/>
    </font>
    <font>
      <b/>
      <sz val="12"/>
      <color indexed="12"/>
      <name val="Courier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2060"/>
      <name val="Arial"/>
      <family val="2"/>
    </font>
    <font>
      <b/>
      <sz val="24"/>
      <color theme="8" tint="-0.4999699890613556"/>
      <name val="Arial"/>
      <family val="2"/>
    </font>
    <font>
      <b/>
      <sz val="19"/>
      <color rgb="FF002060"/>
      <name val="Arial"/>
      <family val="2"/>
    </font>
    <font>
      <b/>
      <sz val="20"/>
      <color theme="8" tint="-0.4999699890613556"/>
      <name val="Arial"/>
      <family val="2"/>
    </font>
    <font>
      <b/>
      <sz val="18"/>
      <color rgb="FF002060"/>
      <name val="Arial"/>
      <family val="2"/>
    </font>
    <font>
      <sz val="10"/>
      <color rgb="FF002060"/>
      <name val="Century Gothic"/>
      <family val="2"/>
    </font>
    <font>
      <b/>
      <sz val="12"/>
      <color rgb="FF002060"/>
      <name val="Century Gothic"/>
      <family val="2"/>
    </font>
    <font>
      <sz val="13"/>
      <color rgb="FF002060"/>
      <name val="Century Gothic"/>
      <family val="2"/>
    </font>
    <font>
      <b/>
      <u val="single"/>
      <sz val="18"/>
      <color theme="5" tint="-0.4999699890613556"/>
      <name val="Century Gothic"/>
      <family val="2"/>
    </font>
    <font>
      <sz val="12"/>
      <color rgb="FF002060"/>
      <name val="Century Gothic"/>
      <family val="2"/>
    </font>
    <font>
      <b/>
      <u val="single"/>
      <sz val="22"/>
      <color theme="3" tint="-0.4999699890613556"/>
      <name val="Century Gothic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u val="single"/>
      <sz val="10"/>
      <color theme="0"/>
      <name val="Arial"/>
      <family val="2"/>
    </font>
    <font>
      <b/>
      <sz val="11"/>
      <color theme="3" tint="-0.4999699890613556"/>
      <name val="Calibri"/>
      <family val="2"/>
    </font>
    <font>
      <sz val="11"/>
      <color theme="3"/>
      <name val="Century Gothic"/>
      <family val="2"/>
    </font>
    <font>
      <sz val="10"/>
      <color theme="8" tint="-0.24997000396251678"/>
      <name val="Century Gothic"/>
      <family val="2"/>
    </font>
    <font>
      <sz val="10"/>
      <color theme="7" tint="-0.24997000396251678"/>
      <name val="Century Gothic"/>
      <family val="2"/>
    </font>
    <font>
      <sz val="11"/>
      <color rgb="FF0000FF"/>
      <name val="Century Gothic"/>
      <family val="2"/>
    </font>
    <font>
      <sz val="10"/>
      <color rgb="FF0000FF"/>
      <name val="Century Gothic"/>
      <family val="2"/>
    </font>
    <font>
      <b/>
      <sz val="12"/>
      <color rgb="FF0000FF"/>
      <name val="Century Gothic"/>
      <family val="2"/>
    </font>
    <font>
      <b/>
      <sz val="18"/>
      <color theme="4" tint="-0.24997000396251678"/>
      <name val="Arial"/>
      <family val="2"/>
    </font>
    <font>
      <sz val="10"/>
      <color theme="4" tint="-0.24997000396251678"/>
      <name val="Arial"/>
      <family val="2"/>
    </font>
    <font>
      <b/>
      <sz val="14"/>
      <color theme="4" tint="-0.24997000396251678"/>
      <name val="Arial"/>
      <family val="2"/>
    </font>
    <font>
      <b/>
      <sz val="12"/>
      <color theme="4" tint="-0.24997000396251678"/>
      <name val="Arial"/>
      <family val="2"/>
    </font>
    <font>
      <b/>
      <u val="single"/>
      <sz val="14"/>
      <color theme="0"/>
      <name val="Arial"/>
      <family val="2"/>
    </font>
    <font>
      <b/>
      <sz val="19"/>
      <color theme="4" tint="0.7999799847602844"/>
      <name val="Arial"/>
      <family val="2"/>
    </font>
    <font>
      <b/>
      <sz val="18"/>
      <color theme="8" tint="0.39998000860214233"/>
      <name val="Arial"/>
      <family val="2"/>
    </font>
    <font>
      <b/>
      <sz val="16"/>
      <color theme="4" tint="0.7999799847602844"/>
      <name val="Arial"/>
      <family val="2"/>
    </font>
    <font>
      <b/>
      <u val="single"/>
      <sz val="12"/>
      <color rgb="FF002060"/>
      <name val="Arial"/>
      <family val="2"/>
    </font>
    <font>
      <b/>
      <sz val="12"/>
      <color rgb="FF0000FF"/>
      <name val="Courier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FF99"/>
        <bgColor indexed="64"/>
      </patternFill>
    </fill>
  </fills>
  <borders count="2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thick"/>
      <top style="thick"/>
      <bottom style="double"/>
    </border>
    <border>
      <left style="double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double"/>
      <right style="thin"/>
      <top style="thick"/>
      <bottom style="double"/>
    </border>
    <border>
      <left>
        <color indexed="63"/>
      </left>
      <right style="thin"/>
      <top style="thick"/>
      <bottom style="double"/>
    </border>
    <border>
      <left>
        <color indexed="63"/>
      </left>
      <right style="thick"/>
      <top style="thick"/>
      <bottom style="double"/>
    </border>
    <border>
      <left style="thick"/>
      <right style="thin"/>
      <top style="thick"/>
      <bottom style="double"/>
    </border>
    <border>
      <left style="medium"/>
      <right style="thin"/>
      <top style="thick"/>
      <bottom style="double"/>
    </border>
    <border>
      <left style="thick"/>
      <right style="medium"/>
      <top style="thick"/>
      <bottom style="double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 style="medium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medium"/>
      <bottom style="thick"/>
    </border>
    <border>
      <left style="double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medium"/>
      <right style="thin"/>
      <top style="medium"/>
      <bottom style="thick"/>
    </border>
    <border>
      <left style="thin"/>
      <right style="medium"/>
      <top style="medium"/>
      <bottom style="thick"/>
    </border>
    <border>
      <left style="thick"/>
      <right style="medium"/>
      <top style="medium"/>
      <bottom style="thick"/>
    </border>
    <border>
      <left style="thin"/>
      <right style="thick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medium"/>
      <top style="medium"/>
      <bottom style="thin"/>
    </border>
    <border>
      <left>
        <color indexed="63"/>
      </left>
      <right style="thin"/>
      <top style="medium"/>
      <bottom style="thick"/>
    </border>
    <border>
      <left style="thin"/>
      <right style="double"/>
      <top style="medium"/>
      <bottom style="thick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ck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 style="thick"/>
    </border>
    <border>
      <left style="thick"/>
      <right style="thin"/>
      <top style="medium"/>
      <bottom style="thin"/>
    </border>
    <border>
      <left style="thick"/>
      <right style="thin"/>
      <top style="medium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medium"/>
      <top style="thin"/>
      <bottom style="thin">
        <color theme="0" tint="-0.149959996342659"/>
      </bottom>
    </border>
    <border>
      <left style="medium"/>
      <right style="thin"/>
      <top style="thin"/>
      <bottom style="thin">
        <color theme="0" tint="-0.149959996342659"/>
      </bottom>
    </border>
    <border>
      <left style="thin"/>
      <right>
        <color indexed="63"/>
      </right>
      <top style="thin"/>
      <bottom style="thin">
        <color theme="0" tint="-0.149959996342659"/>
      </bottom>
    </border>
    <border>
      <left style="double"/>
      <right style="thin"/>
      <top style="thin"/>
      <bottom style="thin">
        <color theme="0" tint="-0.149959996342659"/>
      </bottom>
    </border>
    <border>
      <left style="thin"/>
      <right style="medium"/>
      <top style="thin"/>
      <bottom style="thin">
        <color theme="0" tint="-0.149959996342659"/>
      </bottom>
    </border>
    <border>
      <left style="thin"/>
      <right style="thick"/>
      <top style="thin"/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double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medium"/>
      <top style="thin">
        <color theme="0" tint="-0.149959996342659"/>
      </top>
      <bottom style="thin">
        <color theme="0" tint="-0.149959996342659"/>
      </bottom>
    </border>
    <border>
      <left style="thin"/>
      <right style="thick"/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medium"/>
    </border>
    <border>
      <left style="medium"/>
      <right style="thin"/>
      <top style="thin">
        <color theme="0" tint="-0.149959996342659"/>
      </top>
      <bottom style="medium"/>
    </border>
    <border>
      <left style="thin"/>
      <right>
        <color indexed="63"/>
      </right>
      <top style="thin">
        <color theme="0" tint="-0.149959996342659"/>
      </top>
      <bottom style="medium"/>
    </border>
    <border>
      <left style="double"/>
      <right style="thin"/>
      <top style="thin">
        <color theme="0" tint="-0.149959996342659"/>
      </top>
      <bottom style="medium"/>
    </border>
    <border>
      <left style="thin"/>
      <right style="medium"/>
      <top style="thin">
        <color theme="0" tint="-0.149959996342659"/>
      </top>
      <bottom style="medium"/>
    </border>
    <border>
      <left style="thin"/>
      <right style="thick"/>
      <top style="thin">
        <color theme="0" tint="-0.149959996342659"/>
      </top>
      <bottom style="medium"/>
    </border>
    <border>
      <left style="thin"/>
      <right style="thin"/>
      <top style="thin"/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theme="0" tint="-0.149959996342659"/>
      </top>
      <bottom style="medium"/>
    </border>
    <border>
      <left style="thin"/>
      <right style="double"/>
      <top style="thin"/>
      <bottom style="thin">
        <color theme="0" tint="-0.149959996342659"/>
      </bottom>
    </border>
    <border>
      <left>
        <color indexed="63"/>
      </left>
      <right style="thin"/>
      <top style="thin"/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double"/>
      <top style="thin">
        <color theme="0" tint="-0.149959996342659"/>
      </top>
      <bottom style="medium"/>
    </border>
    <border>
      <left>
        <color indexed="63"/>
      </left>
      <right style="thin"/>
      <top style="thin">
        <color theme="0" tint="-0.149959996342659"/>
      </top>
      <bottom style="medium"/>
    </border>
    <border>
      <left style="thick"/>
      <right style="thin"/>
      <top style="thin"/>
      <bottom style="thin">
        <color theme="0" tint="-0.149959996342659"/>
      </bottom>
    </border>
    <border>
      <left style="thick"/>
      <right style="thin"/>
      <top style="thin">
        <color theme="0" tint="-0.149959996342659"/>
      </top>
      <bottom style="thin">
        <color theme="0" tint="-0.149959996342659"/>
      </bottom>
    </border>
    <border>
      <left style="thick"/>
      <right style="thin"/>
      <top style="thin">
        <color theme="0" tint="-0.149959996342659"/>
      </top>
      <bottom style="medium"/>
    </border>
    <border>
      <left style="double"/>
      <right style="medium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ck"/>
      <top style="thin">
        <color theme="0" tint="-0.149959996342659"/>
      </top>
      <bottom style="thin">
        <color theme="0" tint="-0.149959996342659"/>
      </bottom>
    </border>
    <border>
      <left style="medium"/>
      <right style="thick"/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double"/>
      <bottom style="thin">
        <color theme="0" tint="-0.04997999966144562"/>
      </bottom>
    </border>
    <border>
      <left>
        <color indexed="63"/>
      </left>
      <right>
        <color indexed="63"/>
      </right>
      <top style="double"/>
      <bottom style="thin">
        <color theme="0" tint="-0.04997999966144562"/>
      </bottom>
    </border>
    <border>
      <left style="medium"/>
      <right style="thin"/>
      <top style="double"/>
      <bottom style="thin">
        <color theme="0" tint="-0.04997999966144562"/>
      </bottom>
    </border>
    <border>
      <left style="thin"/>
      <right>
        <color indexed="63"/>
      </right>
      <top style="double"/>
      <bottom style="thin">
        <color theme="0" tint="-0.04997999966144562"/>
      </bottom>
    </border>
    <border>
      <left style="double"/>
      <right style="thin"/>
      <top style="double"/>
      <bottom style="thin">
        <color theme="0" tint="-0.04997999966144562"/>
      </bottom>
    </border>
    <border>
      <left style="double"/>
      <right style="medium"/>
      <top style="double"/>
      <bottom style="thin">
        <color theme="0" tint="-0.04997999966144562"/>
      </bottom>
    </border>
    <border>
      <left>
        <color indexed="63"/>
      </left>
      <right style="thick"/>
      <top style="double"/>
      <bottom style="thin">
        <color theme="0" tint="-0.04997999966144562"/>
      </bottom>
    </border>
    <border>
      <left>
        <color indexed="63"/>
      </left>
      <right style="thin"/>
      <top style="double"/>
      <bottom style="thin">
        <color theme="0" tint="-0.04997999966144562"/>
      </bottom>
    </border>
    <border>
      <left style="medium"/>
      <right style="thick"/>
      <top style="double"/>
      <bottom style="thin">
        <color theme="0" tint="-0.04997999966144562"/>
      </bottom>
    </border>
    <border>
      <left style="thick"/>
      <right style="medium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medium"/>
      <right style="thin"/>
      <top style="thin">
        <color theme="0" tint="-0.04997999966144562"/>
      </top>
      <bottom style="thin">
        <color theme="0" tint="-0.04997999966144562"/>
      </bottom>
    </border>
    <border>
      <left style="thin"/>
      <right>
        <color indexed="63"/>
      </right>
      <top style="thin">
        <color theme="0" tint="-0.04997999966144562"/>
      </top>
      <bottom style="thin">
        <color theme="0" tint="-0.04997999966144562"/>
      </bottom>
    </border>
    <border>
      <left style="double"/>
      <right style="thin"/>
      <top style="thin">
        <color theme="0" tint="-0.04997999966144562"/>
      </top>
      <bottom style="thin">
        <color theme="0" tint="-0.04997999966144562"/>
      </bottom>
    </border>
    <border>
      <left style="double"/>
      <right style="medium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ck"/>
      <top style="thin">
        <color theme="0" tint="-0.04997999966144562"/>
      </top>
      <bottom style="thin">
        <color theme="0" tint="-0.04997999966144562"/>
      </bottom>
    </border>
    <border>
      <left>
        <color indexed="63"/>
      </left>
      <right style="thin"/>
      <top style="thin">
        <color theme="0" tint="-0.04997999966144562"/>
      </top>
      <bottom style="thin">
        <color theme="0" tint="-0.04997999966144562"/>
      </bottom>
    </border>
    <border>
      <left style="medium"/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medium"/>
      <top style="thin">
        <color theme="0" tint="-0.04997999966144562"/>
      </top>
      <bottom style="thick"/>
    </border>
    <border>
      <left>
        <color indexed="63"/>
      </left>
      <right>
        <color indexed="63"/>
      </right>
      <top style="thin">
        <color theme="0" tint="-0.04997999966144562"/>
      </top>
      <bottom style="thick"/>
    </border>
    <border>
      <left style="medium"/>
      <right style="thin"/>
      <top style="thin">
        <color theme="0" tint="-0.04997999966144562"/>
      </top>
      <bottom style="thick"/>
    </border>
    <border>
      <left style="thin"/>
      <right>
        <color indexed="63"/>
      </right>
      <top style="thin">
        <color theme="0" tint="-0.04997999966144562"/>
      </top>
      <bottom style="thick"/>
    </border>
    <border>
      <left style="double"/>
      <right style="thin"/>
      <top style="thin">
        <color theme="0" tint="-0.04997999966144562"/>
      </top>
      <bottom style="thick"/>
    </border>
    <border>
      <left style="double"/>
      <right style="medium"/>
      <top style="thin">
        <color theme="0" tint="-0.04997999966144562"/>
      </top>
      <bottom style="thick"/>
    </border>
    <border>
      <left>
        <color indexed="63"/>
      </left>
      <right style="thick"/>
      <top style="thin">
        <color theme="0" tint="-0.04997999966144562"/>
      </top>
      <bottom style="thick"/>
    </border>
    <border>
      <left>
        <color indexed="63"/>
      </left>
      <right style="thin"/>
      <top style="thin">
        <color theme="0" tint="-0.04997999966144562"/>
      </top>
      <bottom style="thick"/>
    </border>
    <border>
      <left style="medium"/>
      <right style="thick"/>
      <top style="thin">
        <color theme="0" tint="-0.04997999966144562"/>
      </top>
      <bottom style="thick"/>
    </border>
    <border>
      <left style="thick"/>
      <right style="medium"/>
      <top style="double"/>
      <bottom style="thin">
        <color theme="0" tint="-0.149959996342659"/>
      </bottom>
    </border>
    <border>
      <left>
        <color indexed="63"/>
      </left>
      <right>
        <color indexed="63"/>
      </right>
      <top style="double"/>
      <bottom style="thin">
        <color theme="0" tint="-0.149959996342659"/>
      </bottom>
    </border>
    <border>
      <left style="medium"/>
      <right style="thin"/>
      <top style="double"/>
      <bottom style="thin">
        <color theme="0" tint="-0.149959996342659"/>
      </bottom>
    </border>
    <border>
      <left style="thin"/>
      <right>
        <color indexed="63"/>
      </right>
      <top style="double"/>
      <bottom style="thin">
        <color theme="0" tint="-0.149959996342659"/>
      </bottom>
    </border>
    <border>
      <left style="double"/>
      <right style="thin"/>
      <top style="double"/>
      <bottom style="thin">
        <color theme="0" tint="-0.149959996342659"/>
      </bottom>
    </border>
    <border>
      <left style="double"/>
      <right style="medium"/>
      <top style="double"/>
      <bottom style="thin">
        <color theme="0" tint="-0.149959996342659"/>
      </bottom>
    </border>
    <border>
      <left>
        <color indexed="63"/>
      </left>
      <right style="thick"/>
      <top style="double"/>
      <bottom style="thin">
        <color theme="0" tint="-0.149959996342659"/>
      </bottom>
    </border>
    <border>
      <left>
        <color indexed="63"/>
      </left>
      <right style="thin"/>
      <top style="double"/>
      <bottom style="thin">
        <color theme="0" tint="-0.149959996342659"/>
      </bottom>
    </border>
    <border>
      <left style="medium"/>
      <right style="thick"/>
      <top style="double"/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ck"/>
      <right style="medium"/>
      <top style="thin">
        <color theme="0" tint="-0.149959996342659"/>
      </top>
      <bottom style="thick"/>
    </border>
    <border>
      <left>
        <color indexed="63"/>
      </left>
      <right>
        <color indexed="63"/>
      </right>
      <top style="thin">
        <color theme="0" tint="-0.149959996342659"/>
      </top>
      <bottom style="thick"/>
    </border>
    <border>
      <left style="medium"/>
      <right style="thin"/>
      <top style="thin">
        <color theme="0" tint="-0.149959996342659"/>
      </top>
      <bottom style="thick"/>
    </border>
    <border>
      <left style="thin"/>
      <right>
        <color indexed="63"/>
      </right>
      <top style="thin">
        <color theme="0" tint="-0.149959996342659"/>
      </top>
      <bottom style="thick"/>
    </border>
    <border>
      <left style="double"/>
      <right style="thin"/>
      <top style="thin">
        <color theme="0" tint="-0.149959996342659"/>
      </top>
      <bottom style="thick"/>
    </border>
    <border>
      <left style="double"/>
      <right style="medium"/>
      <top style="thin">
        <color theme="0" tint="-0.149959996342659"/>
      </top>
      <bottom style="thick"/>
    </border>
    <border>
      <left>
        <color indexed="63"/>
      </left>
      <right style="thick"/>
      <top style="thin">
        <color theme="0" tint="-0.149959996342659"/>
      </top>
      <bottom style="thick"/>
    </border>
    <border>
      <left>
        <color indexed="63"/>
      </left>
      <right style="thin"/>
      <top style="thin">
        <color theme="0" tint="-0.149959996342659"/>
      </top>
      <bottom style="thick"/>
    </border>
    <border>
      <left style="medium"/>
      <right style="thick"/>
      <top style="thin">
        <color theme="0" tint="-0.149959996342659"/>
      </top>
      <bottom style="thick"/>
    </border>
    <border>
      <left style="thick"/>
      <right>
        <color indexed="63"/>
      </right>
      <top style="double"/>
      <bottom style="thin">
        <color theme="0" tint="-0.149959996342659"/>
      </bottom>
    </border>
    <border>
      <left style="thin"/>
      <right style="thin"/>
      <top style="double"/>
      <bottom style="thin">
        <color theme="0" tint="-0.149959996342659"/>
      </bottom>
    </border>
    <border>
      <left style="thin"/>
      <right style="medium"/>
      <top style="double"/>
      <bottom style="thin">
        <color theme="0" tint="-0.149959996342659"/>
      </bottom>
    </border>
    <border>
      <left style="thin"/>
      <right style="thick"/>
      <top style="double"/>
      <bottom style="thin">
        <color theme="0" tint="-0.149959996342659"/>
      </bottom>
    </border>
    <border>
      <left style="thick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thick"/>
      <right>
        <color indexed="63"/>
      </right>
      <top style="thin">
        <color theme="0" tint="-0.149959996342659"/>
      </top>
      <bottom style="thick"/>
    </border>
    <border>
      <left style="thin"/>
      <right style="thin"/>
      <top style="thin">
        <color theme="0" tint="-0.149959996342659"/>
      </top>
      <bottom style="thick"/>
    </border>
    <border>
      <left style="thin"/>
      <right style="medium"/>
      <top style="thin">
        <color theme="0" tint="-0.149959996342659"/>
      </top>
      <bottom style="thick"/>
    </border>
    <border>
      <left style="thin"/>
      <right style="thick"/>
      <top style="thin">
        <color theme="0" tint="-0.149959996342659"/>
      </top>
      <bottom style="thick"/>
    </border>
    <border>
      <left style="thin"/>
      <right style="medium"/>
      <top style="medium"/>
      <bottom>
        <color indexed="63"/>
      </bottom>
    </border>
    <border>
      <left style="thick"/>
      <right style="medium"/>
      <top>
        <color indexed="63"/>
      </top>
      <bottom style="thin">
        <color theme="0" tint="-0.149959996342659"/>
      </bottom>
    </border>
    <border>
      <left style="medium"/>
      <right style="thin"/>
      <top>
        <color indexed="63"/>
      </top>
      <bottom style="thin">
        <color theme="0" tint="-0.149959996342659"/>
      </bottom>
    </border>
    <border>
      <left style="thin"/>
      <right>
        <color indexed="63"/>
      </right>
      <top>
        <color indexed="63"/>
      </top>
      <bottom style="thin">
        <color theme="0" tint="-0.149959996342659"/>
      </bottom>
    </border>
    <border>
      <left style="double"/>
      <right style="thin"/>
      <top>
        <color indexed="63"/>
      </top>
      <bottom style="thin">
        <color theme="0" tint="-0.149959996342659"/>
      </bottom>
    </border>
    <border>
      <left style="thin"/>
      <right style="double"/>
      <top>
        <color indexed="63"/>
      </top>
      <bottom style="thin">
        <color theme="0" tint="-0.149959996342659"/>
      </bottom>
    </border>
    <border>
      <left>
        <color indexed="63"/>
      </left>
      <right style="thin"/>
      <top>
        <color indexed="63"/>
      </top>
      <bottom style="thin">
        <color theme="0" tint="-0.149959996342659"/>
      </bottom>
    </border>
    <border>
      <left style="thin"/>
      <right style="medium"/>
      <top>
        <color indexed="63"/>
      </top>
      <bottom style="thin">
        <color theme="0" tint="-0.149959996342659"/>
      </bottom>
    </border>
    <border>
      <left style="thin"/>
      <right style="thick"/>
      <top>
        <color indexed="63"/>
      </top>
      <bottom style="thin">
        <color theme="0" tint="-0.149959996342659"/>
      </bottom>
    </border>
    <border>
      <left style="thin"/>
      <right style="thin"/>
      <top>
        <color indexed="63"/>
      </top>
      <bottom style="thin">
        <color theme="0" tint="-0.149959996342659"/>
      </bottom>
    </border>
    <border>
      <left style="thick"/>
      <right style="medium"/>
      <top style="thin"/>
      <bottom style="thin">
        <color theme="0" tint="-0.24993999302387238"/>
      </bottom>
    </border>
    <border>
      <left style="medium"/>
      <right style="thin"/>
      <top style="thin"/>
      <bottom style="thin">
        <color theme="0" tint="-0.24993999302387238"/>
      </bottom>
    </border>
    <border>
      <left style="thin"/>
      <right>
        <color indexed="63"/>
      </right>
      <top style="thin"/>
      <bottom style="thin">
        <color theme="0" tint="-0.24993999302387238"/>
      </bottom>
    </border>
    <border>
      <left style="double"/>
      <right style="thin"/>
      <top style="thin"/>
      <bottom style="thin">
        <color theme="0" tint="-0.24993999302387238"/>
      </bottom>
    </border>
    <border>
      <left style="thin"/>
      <right style="double"/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 style="thin"/>
      <right style="medium"/>
      <top style="thin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 style="thin"/>
      <right style="thick"/>
      <top style="thin"/>
      <bottom style="thin">
        <color theme="0" tint="-0.24993999302387238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 style="thin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 style="thick"/>
      <top style="medium"/>
      <bottom style="thick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ck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double"/>
      <right style="thin"/>
      <top style="thick"/>
      <bottom style="medium"/>
    </border>
    <border>
      <left style="thin"/>
      <right style="medium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ck"/>
      <bottom style="double"/>
    </border>
    <border>
      <left style="thin"/>
      <right>
        <color indexed="63"/>
      </right>
      <top style="thick"/>
      <bottom style="double"/>
    </border>
    <border>
      <left style="thin"/>
      <right style="thick"/>
      <top style="thick"/>
      <bottom style="double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>
        <color theme="0" tint="-0.149959996342659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 style="thin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 style="thick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 style="thin"/>
      <top style="thick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thin"/>
      <right>
        <color indexed="63"/>
      </right>
      <top style="medium"/>
      <bottom style="medium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ck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ck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 style="thin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>
        <color indexed="63"/>
      </right>
      <top style="medium"/>
      <bottom style="thin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thick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20" borderId="0" applyNumberFormat="0" applyBorder="0" applyAlignment="0" applyProtection="0"/>
    <xf numFmtId="0" fontId="95" fillId="21" borderId="1" applyNumberFormat="0" applyAlignment="0" applyProtection="0"/>
    <xf numFmtId="0" fontId="96" fillId="22" borderId="2" applyNumberFormat="0" applyAlignment="0" applyProtection="0"/>
    <xf numFmtId="0" fontId="97" fillId="0" borderId="3" applyNumberFormat="0" applyFill="0" applyAlignment="0" applyProtection="0"/>
    <xf numFmtId="0" fontId="98" fillId="0" borderId="4" applyNumberFormat="0" applyFill="0" applyAlignment="0" applyProtection="0"/>
    <xf numFmtId="0" fontId="99" fillId="0" borderId="0" applyNumberFormat="0" applyFill="0" applyBorder="0" applyAlignment="0" applyProtection="0"/>
    <xf numFmtId="0" fontId="93" fillId="23" borderId="0" applyNumberFormat="0" applyBorder="0" applyAlignment="0" applyProtection="0"/>
    <xf numFmtId="0" fontId="93" fillId="24" borderId="0" applyNumberFormat="0" applyBorder="0" applyAlignment="0" applyProtection="0"/>
    <xf numFmtId="0" fontId="93" fillId="25" borderId="0" applyNumberFormat="0" applyBorder="0" applyAlignment="0" applyProtection="0"/>
    <xf numFmtId="0" fontId="93" fillId="26" borderId="0" applyNumberFormat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100" fillId="29" borderId="1" applyNumberFormat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3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1" fillId="0" borderId="0">
      <alignment/>
      <protection/>
    </xf>
    <xf numFmtId="0" fontId="104" fillId="0" borderId="0">
      <alignment/>
      <protection/>
    </xf>
    <xf numFmtId="0" fontId="10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5" fillId="21" borderId="6" applyNumberFormat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7" applyNumberFormat="0" applyFill="0" applyAlignment="0" applyProtection="0"/>
    <xf numFmtId="0" fontId="99" fillId="0" borderId="8" applyNumberFormat="0" applyFill="0" applyAlignment="0" applyProtection="0"/>
    <xf numFmtId="0" fontId="110" fillId="0" borderId="9" applyNumberFormat="0" applyFill="0" applyAlignment="0" applyProtection="0"/>
  </cellStyleXfs>
  <cellXfs count="737">
    <xf numFmtId="0" fontId="0" fillId="0" borderId="0" xfId="0" applyFont="1" applyAlignment="1">
      <alignment/>
    </xf>
    <xf numFmtId="37" fontId="3" fillId="0" borderId="0" xfId="61" applyFont="1">
      <alignment/>
      <protection/>
    </xf>
    <xf numFmtId="4" fontId="3" fillId="0" borderId="0" xfId="61" applyNumberFormat="1" applyFont="1">
      <alignment/>
      <protection/>
    </xf>
    <xf numFmtId="37" fontId="3" fillId="0" borderId="0" xfId="61" applyFont="1" applyFill="1">
      <alignment/>
      <protection/>
    </xf>
    <xf numFmtId="2" fontId="3" fillId="0" borderId="0" xfId="61" applyNumberFormat="1" applyFont="1" applyFill="1">
      <alignment/>
      <protection/>
    </xf>
    <xf numFmtId="37" fontId="3" fillId="33" borderId="0" xfId="61" applyFont="1" applyFill="1">
      <alignment/>
      <protection/>
    </xf>
    <xf numFmtId="39" fontId="5" fillId="33" borderId="0" xfId="61" applyNumberFormat="1" applyFont="1" applyFill="1" applyBorder="1" applyProtection="1">
      <alignment/>
      <protection/>
    </xf>
    <xf numFmtId="37" fontId="5" fillId="33" borderId="0" xfId="61" applyFont="1" applyFill="1" applyBorder="1">
      <alignment/>
      <protection/>
    </xf>
    <xf numFmtId="2" fontId="6" fillId="0" borderId="10" xfId="61" applyNumberFormat="1" applyFont="1" applyFill="1" applyBorder="1" applyAlignment="1" applyProtection="1">
      <alignment horizontal="center"/>
      <protection/>
    </xf>
    <xf numFmtId="2" fontId="6" fillId="0" borderId="11" xfId="61" applyNumberFormat="1" applyFont="1" applyFill="1" applyBorder="1" applyAlignment="1" applyProtection="1">
      <alignment horizontal="center"/>
      <protection/>
    </xf>
    <xf numFmtId="2" fontId="6" fillId="0" borderId="12" xfId="61" applyNumberFormat="1" applyFont="1" applyFill="1" applyBorder="1" applyAlignment="1" applyProtection="1">
      <alignment horizontal="center"/>
      <protection/>
    </xf>
    <xf numFmtId="2" fontId="6" fillId="0" borderId="13" xfId="61" applyNumberFormat="1" applyFont="1" applyFill="1" applyBorder="1" applyAlignment="1" applyProtection="1">
      <alignment horizontal="center"/>
      <protection/>
    </xf>
    <xf numFmtId="2" fontId="6" fillId="0" borderId="11" xfId="61" applyNumberFormat="1" applyFont="1" applyFill="1" applyBorder="1" applyAlignment="1" applyProtection="1">
      <alignment horizontal="right" indent="1"/>
      <protection/>
    </xf>
    <xf numFmtId="2" fontId="6" fillId="0" borderId="13" xfId="61" applyNumberFormat="1" applyFont="1" applyFill="1" applyBorder="1" applyAlignment="1" applyProtection="1">
      <alignment horizontal="right" indent="1"/>
      <protection/>
    </xf>
    <xf numFmtId="37" fontId="5" fillId="0" borderId="10" xfId="61" applyFont="1" applyFill="1" applyBorder="1" applyAlignment="1" applyProtection="1">
      <alignment horizontal="left"/>
      <protection/>
    </xf>
    <xf numFmtId="2" fontId="6" fillId="0" borderId="0" xfId="61" applyNumberFormat="1" applyFont="1" applyFill="1" applyBorder="1" applyAlignment="1" applyProtection="1">
      <alignment horizontal="right" indent="1"/>
      <protection/>
    </xf>
    <xf numFmtId="2" fontId="6" fillId="0" borderId="14" xfId="61" applyNumberFormat="1" applyFont="1" applyFill="1" applyBorder="1" applyAlignment="1" applyProtection="1">
      <alignment horizontal="right" indent="1"/>
      <protection/>
    </xf>
    <xf numFmtId="2" fontId="6" fillId="0" borderId="15" xfId="61" applyNumberFormat="1" applyFont="1" applyFill="1" applyBorder="1" applyAlignment="1" applyProtection="1">
      <alignment horizontal="right" indent="1"/>
      <protection/>
    </xf>
    <xf numFmtId="2" fontId="6" fillId="0" borderId="16" xfId="61" applyNumberFormat="1" applyFont="1" applyFill="1" applyBorder="1" applyAlignment="1" applyProtection="1">
      <alignment horizontal="right" indent="1"/>
      <protection/>
    </xf>
    <xf numFmtId="2" fontId="6" fillId="0" borderId="14" xfId="61" applyNumberFormat="1" applyFont="1" applyFill="1" applyBorder="1" applyProtection="1">
      <alignment/>
      <protection/>
    </xf>
    <xf numFmtId="2" fontId="6" fillId="0" borderId="16" xfId="61" applyNumberFormat="1" applyFont="1" applyFill="1" applyBorder="1" applyProtection="1">
      <alignment/>
      <protection/>
    </xf>
    <xf numFmtId="37" fontId="5" fillId="0" borderId="0" xfId="61" applyFont="1" applyFill="1" applyBorder="1" applyAlignment="1" applyProtection="1">
      <alignment horizontal="left"/>
      <protection/>
    </xf>
    <xf numFmtId="37" fontId="7" fillId="0" borderId="16" xfId="61" applyFont="1" applyFill="1" applyBorder="1" applyAlignment="1" applyProtection="1">
      <alignment horizontal="left"/>
      <protection/>
    </xf>
    <xf numFmtId="2" fontId="6" fillId="0" borderId="17" xfId="61" applyNumberFormat="1" applyFont="1" applyFill="1" applyBorder="1" applyAlignment="1" applyProtection="1">
      <alignment horizontal="right" indent="1"/>
      <protection/>
    </xf>
    <xf numFmtId="2" fontId="6" fillId="0" borderId="18" xfId="61" applyNumberFormat="1" applyFont="1" applyFill="1" applyBorder="1" applyAlignment="1" applyProtection="1">
      <alignment horizontal="right" indent="1"/>
      <protection/>
    </xf>
    <xf numFmtId="2" fontId="6" fillId="0" borderId="19" xfId="61" applyNumberFormat="1" applyFont="1" applyFill="1" applyBorder="1" applyAlignment="1" applyProtection="1">
      <alignment horizontal="right" indent="1"/>
      <protection/>
    </xf>
    <xf numFmtId="2" fontId="6" fillId="0" borderId="20" xfId="61" applyNumberFormat="1" applyFont="1" applyFill="1" applyBorder="1" applyAlignment="1" applyProtection="1">
      <alignment horizontal="right" indent="1"/>
      <protection/>
    </xf>
    <xf numFmtId="2" fontId="6" fillId="0" borderId="18" xfId="61" applyNumberFormat="1" applyFont="1" applyFill="1" applyBorder="1" applyProtection="1">
      <alignment/>
      <protection/>
    </xf>
    <xf numFmtId="2" fontId="6" fillId="0" borderId="20" xfId="61" applyNumberFormat="1" applyFont="1" applyFill="1" applyBorder="1" applyProtection="1">
      <alignment/>
      <protection/>
    </xf>
    <xf numFmtId="37" fontId="3" fillId="0" borderId="17" xfId="61" applyFont="1" applyFill="1" applyBorder="1">
      <alignment/>
      <protection/>
    </xf>
    <xf numFmtId="37" fontId="8" fillId="0" borderId="20" xfId="61" applyFont="1" applyFill="1" applyBorder="1" applyAlignment="1" applyProtection="1">
      <alignment horizontal="left"/>
      <protection/>
    </xf>
    <xf numFmtId="37" fontId="3" fillId="0" borderId="0" xfId="61" applyFont="1" applyFill="1" applyBorder="1">
      <alignment/>
      <protection/>
    </xf>
    <xf numFmtId="37" fontId="9" fillId="0" borderId="16" xfId="61" applyFont="1" applyFill="1" applyBorder="1" applyAlignment="1" applyProtection="1">
      <alignment horizontal="left"/>
      <protection/>
    </xf>
    <xf numFmtId="37" fontId="3" fillId="0" borderId="21" xfId="61" applyFont="1" applyFill="1" applyBorder="1" applyProtection="1">
      <alignment/>
      <protection/>
    </xf>
    <xf numFmtId="37" fontId="3" fillId="0" borderId="22" xfId="61" applyFont="1" applyFill="1" applyBorder="1" applyProtection="1">
      <alignment/>
      <protection/>
    </xf>
    <xf numFmtId="37" fontId="3" fillId="0" borderId="23" xfId="61" applyFont="1" applyFill="1" applyBorder="1" applyAlignment="1" applyProtection="1">
      <alignment horizontal="right"/>
      <protection/>
    </xf>
    <xf numFmtId="37" fontId="3" fillId="0" borderId="24" xfId="61" applyFont="1" applyFill="1" applyBorder="1" applyAlignment="1" applyProtection="1">
      <alignment horizontal="right"/>
      <protection/>
    </xf>
    <xf numFmtId="37" fontId="5" fillId="0" borderId="21" xfId="61" applyFont="1" applyFill="1" applyBorder="1" applyAlignment="1" applyProtection="1">
      <alignment horizontal="left"/>
      <protection/>
    </xf>
    <xf numFmtId="37" fontId="7" fillId="0" borderId="24" xfId="61" applyFont="1" applyFill="1" applyBorder="1" applyAlignment="1" applyProtection="1">
      <alignment horizontal="left"/>
      <protection/>
    </xf>
    <xf numFmtId="3" fontId="3" fillId="0" borderId="18" xfId="61" applyNumberFormat="1" applyFont="1" applyFill="1" applyBorder="1" applyAlignment="1">
      <alignment horizontal="right"/>
      <protection/>
    </xf>
    <xf numFmtId="3" fontId="3" fillId="0" borderId="19" xfId="61" applyNumberFormat="1" applyFont="1" applyFill="1" applyBorder="1" applyAlignment="1">
      <alignment horizontal="right"/>
      <protection/>
    </xf>
    <xf numFmtId="3" fontId="3" fillId="0" borderId="20" xfId="61" applyNumberFormat="1" applyFont="1" applyFill="1" applyBorder="1" applyAlignment="1">
      <alignment horizontal="right"/>
      <protection/>
    </xf>
    <xf numFmtId="3" fontId="3" fillId="0" borderId="25" xfId="61" applyNumberFormat="1" applyFont="1" applyFill="1" applyBorder="1" applyAlignment="1">
      <alignment horizontal="right"/>
      <protection/>
    </xf>
    <xf numFmtId="37" fontId="10" fillId="0" borderId="0" xfId="61" applyFont="1" applyFill="1" applyBorder="1" applyAlignment="1" applyProtection="1">
      <alignment horizontal="left"/>
      <protection/>
    </xf>
    <xf numFmtId="3" fontId="3" fillId="0" borderId="14" xfId="61" applyNumberFormat="1" applyFont="1" applyFill="1" applyBorder="1" applyAlignment="1">
      <alignment horizontal="right"/>
      <protection/>
    </xf>
    <xf numFmtId="3" fontId="3" fillId="0" borderId="15" xfId="61" applyNumberFormat="1" applyFont="1" applyFill="1" applyBorder="1" applyAlignment="1">
      <alignment horizontal="right"/>
      <protection/>
    </xf>
    <xf numFmtId="3" fontId="3" fillId="0" borderId="16" xfId="61" applyNumberFormat="1" applyFont="1" applyFill="1" applyBorder="1" applyAlignment="1">
      <alignment horizontal="right"/>
      <protection/>
    </xf>
    <xf numFmtId="37" fontId="11" fillId="0" borderId="24" xfId="61" applyFont="1" applyFill="1" applyBorder="1" applyAlignment="1" applyProtection="1">
      <alignment horizontal="left"/>
      <protection/>
    </xf>
    <xf numFmtId="37" fontId="5" fillId="0" borderId="0" xfId="61" applyFont="1">
      <alignment/>
      <protection/>
    </xf>
    <xf numFmtId="37" fontId="3" fillId="0" borderId="0" xfId="61" applyFont="1" applyFill="1" applyBorder="1" applyProtection="1">
      <alignment/>
      <protection/>
    </xf>
    <xf numFmtId="37" fontId="3" fillId="0" borderId="15" xfId="61" applyFont="1" applyFill="1" applyBorder="1" applyProtection="1">
      <alignment/>
      <protection/>
    </xf>
    <xf numFmtId="37" fontId="3" fillId="0" borderId="14" xfId="61" applyFont="1" applyFill="1" applyBorder="1" applyAlignment="1" applyProtection="1">
      <alignment horizontal="right"/>
      <protection/>
    </xf>
    <xf numFmtId="37" fontId="3" fillId="0" borderId="16" xfId="61" applyFont="1" applyFill="1" applyBorder="1" applyAlignment="1" applyProtection="1">
      <alignment horizontal="right"/>
      <protection/>
    </xf>
    <xf numFmtId="3" fontId="3" fillId="0" borderId="16" xfId="61" applyNumberFormat="1" applyFont="1" applyFill="1" applyBorder="1">
      <alignment/>
      <protection/>
    </xf>
    <xf numFmtId="3" fontId="3" fillId="0" borderId="14" xfId="61" applyNumberFormat="1" applyFont="1" applyFill="1" applyBorder="1">
      <alignment/>
      <protection/>
    </xf>
    <xf numFmtId="3" fontId="3" fillId="0" borderId="23" xfId="61" applyNumberFormat="1" applyFont="1" applyFill="1" applyBorder="1">
      <alignment/>
      <protection/>
    </xf>
    <xf numFmtId="3" fontId="3" fillId="0" borderId="24" xfId="61" applyNumberFormat="1" applyFont="1" applyFill="1" applyBorder="1" applyAlignment="1">
      <alignment horizontal="right"/>
      <protection/>
    </xf>
    <xf numFmtId="37" fontId="6" fillId="0" borderId="24" xfId="61" applyFont="1" applyFill="1" applyBorder="1" applyAlignment="1">
      <alignment vertical="center"/>
      <protection/>
    </xf>
    <xf numFmtId="37" fontId="6" fillId="0" borderId="0" xfId="61" applyFont="1">
      <alignment/>
      <protection/>
    </xf>
    <xf numFmtId="37" fontId="14" fillId="0" borderId="0" xfId="61" applyFont="1">
      <alignment/>
      <protection/>
    </xf>
    <xf numFmtId="0" fontId="3" fillId="33" borderId="0" xfId="63" applyNumberFormat="1" applyFont="1" applyFill="1" applyBorder="1">
      <alignment/>
      <protection/>
    </xf>
    <xf numFmtId="37" fontId="3" fillId="0" borderId="24" xfId="61" applyFont="1" applyFill="1" applyBorder="1" applyProtection="1">
      <alignment/>
      <protection/>
    </xf>
    <xf numFmtId="0" fontId="3" fillId="0" borderId="0" xfId="64" applyFont="1">
      <alignment/>
      <protection/>
    </xf>
    <xf numFmtId="0" fontId="4" fillId="0" borderId="0" xfId="63" applyNumberFormat="1" applyFont="1" applyFill="1" applyBorder="1">
      <alignment/>
      <protection/>
    </xf>
    <xf numFmtId="0" fontId="4" fillId="0" borderId="0" xfId="64" applyFont="1">
      <alignment/>
      <protection/>
    </xf>
    <xf numFmtId="0" fontId="22" fillId="0" borderId="0" xfId="64" applyFont="1">
      <alignment/>
      <protection/>
    </xf>
    <xf numFmtId="49" fontId="3" fillId="0" borderId="0" xfId="64" applyNumberFormat="1" applyFont="1" applyAlignment="1">
      <alignment horizontal="center" vertical="center" wrapText="1"/>
      <protection/>
    </xf>
    <xf numFmtId="49" fontId="5" fillId="34" borderId="26" xfId="64" applyNumberFormat="1" applyFont="1" applyFill="1" applyBorder="1" applyAlignment="1">
      <alignment horizontal="center" vertical="center" wrapText="1"/>
      <protection/>
    </xf>
    <xf numFmtId="49" fontId="5" fillId="34" borderId="21" xfId="64" applyNumberFormat="1" applyFont="1" applyFill="1" applyBorder="1" applyAlignment="1">
      <alignment horizontal="center" vertical="center" wrapText="1"/>
      <protection/>
    </xf>
    <xf numFmtId="49" fontId="5" fillId="34" borderId="27" xfId="64" applyNumberFormat="1" applyFont="1" applyFill="1" applyBorder="1" applyAlignment="1">
      <alignment horizontal="center" vertical="center" wrapText="1"/>
      <protection/>
    </xf>
    <xf numFmtId="49" fontId="5" fillId="34" borderId="28" xfId="64" applyNumberFormat="1" applyFont="1" applyFill="1" applyBorder="1" applyAlignment="1">
      <alignment horizontal="center" vertical="center" wrapText="1"/>
      <protection/>
    </xf>
    <xf numFmtId="49" fontId="6" fillId="0" borderId="0" xfId="64" applyNumberFormat="1" applyFont="1" applyAlignment="1">
      <alignment horizontal="center" vertical="center" wrapText="1"/>
      <protection/>
    </xf>
    <xf numFmtId="0" fontId="3" fillId="0" borderId="0" xfId="63" applyNumberFormat="1" applyFont="1" applyFill="1" applyBorder="1">
      <alignment/>
      <protection/>
    </xf>
    <xf numFmtId="0" fontId="24" fillId="0" borderId="0" xfId="64" applyFont="1">
      <alignment/>
      <protection/>
    </xf>
    <xf numFmtId="2" fontId="24" fillId="35" borderId="29" xfId="64" applyNumberFormat="1" applyFont="1" applyFill="1" applyBorder="1">
      <alignment/>
      <protection/>
    </xf>
    <xf numFmtId="3" fontId="24" fillId="35" borderId="30" xfId="64" applyNumberFormat="1" applyFont="1" applyFill="1" applyBorder="1">
      <alignment/>
      <protection/>
    </xf>
    <xf numFmtId="3" fontId="24" fillId="35" borderId="31" xfId="64" applyNumberFormat="1" applyFont="1" applyFill="1" applyBorder="1">
      <alignment/>
      <protection/>
    </xf>
    <xf numFmtId="10" fontId="24" fillId="35" borderId="32" xfId="64" applyNumberFormat="1" applyFont="1" applyFill="1" applyBorder="1">
      <alignment/>
      <protection/>
    </xf>
    <xf numFmtId="0" fontId="24" fillId="35" borderId="31" xfId="64" applyNumberFormat="1" applyFont="1" applyFill="1" applyBorder="1">
      <alignment/>
      <protection/>
    </xf>
    <xf numFmtId="0" fontId="3" fillId="0" borderId="0" xfId="58" applyFont="1" applyFill="1">
      <alignment/>
      <protection/>
    </xf>
    <xf numFmtId="0" fontId="6" fillId="0" borderId="0" xfId="63" applyNumberFormat="1" applyFont="1" applyFill="1" applyBorder="1">
      <alignment/>
      <protection/>
    </xf>
    <xf numFmtId="0" fontId="25" fillId="0" borderId="0" xfId="58" applyFont="1" applyFill="1" applyAlignment="1">
      <alignment vertical="center"/>
      <protection/>
    </xf>
    <xf numFmtId="10" fontId="25" fillId="36" borderId="33" xfId="58" applyNumberFormat="1" applyFont="1" applyFill="1" applyBorder="1" applyAlignment="1">
      <alignment horizontal="right" vertical="center"/>
      <protection/>
    </xf>
    <xf numFmtId="3" fontId="25" fillId="36" borderId="34" xfId="58" applyNumberFormat="1" applyFont="1" applyFill="1" applyBorder="1" applyAlignment="1">
      <alignment vertical="center"/>
      <protection/>
    </xf>
    <xf numFmtId="3" fontId="25" fillId="36" borderId="35" xfId="58" applyNumberFormat="1" applyFont="1" applyFill="1" applyBorder="1" applyAlignment="1">
      <alignment vertical="center"/>
      <protection/>
    </xf>
    <xf numFmtId="3" fontId="25" fillId="36" borderId="36" xfId="58" applyNumberFormat="1" applyFont="1" applyFill="1" applyBorder="1" applyAlignment="1">
      <alignment vertical="center"/>
      <protection/>
    </xf>
    <xf numFmtId="3" fontId="25" fillId="36" borderId="37" xfId="58" applyNumberFormat="1" applyFont="1" applyFill="1" applyBorder="1" applyAlignment="1">
      <alignment vertical="center"/>
      <protection/>
    </xf>
    <xf numFmtId="187" fontId="25" fillId="36" borderId="38" xfId="58" applyNumberFormat="1" applyFont="1" applyFill="1" applyBorder="1" applyAlignment="1">
      <alignment vertical="center"/>
      <protection/>
    </xf>
    <xf numFmtId="3" fontId="25" fillId="36" borderId="39" xfId="58" applyNumberFormat="1" applyFont="1" applyFill="1" applyBorder="1" applyAlignment="1">
      <alignment vertical="center"/>
      <protection/>
    </xf>
    <xf numFmtId="10" fontId="25" fillId="36" borderId="38" xfId="58" applyNumberFormat="1" applyFont="1" applyFill="1" applyBorder="1" applyAlignment="1">
      <alignment horizontal="right" vertical="center"/>
      <protection/>
    </xf>
    <xf numFmtId="3" fontId="25" fillId="36" borderId="40" xfId="58" applyNumberFormat="1" applyFont="1" applyFill="1" applyBorder="1" applyAlignment="1">
      <alignment vertical="center"/>
      <protection/>
    </xf>
    <xf numFmtId="0" fontId="25" fillId="36" borderId="41" xfId="58" applyNumberFormat="1" applyFont="1" applyFill="1" applyBorder="1" applyAlignment="1">
      <alignment vertical="center"/>
      <protection/>
    </xf>
    <xf numFmtId="1" fontId="14" fillId="0" borderId="0" xfId="58" applyNumberFormat="1" applyFont="1" applyFill="1" applyAlignment="1">
      <alignment horizontal="center" vertical="center" wrapText="1"/>
      <protection/>
    </xf>
    <xf numFmtId="49" fontId="13" fillId="34" borderId="42" xfId="58" applyNumberFormat="1" applyFont="1" applyFill="1" applyBorder="1" applyAlignment="1">
      <alignment horizontal="center" vertical="center" wrapText="1"/>
      <protection/>
    </xf>
    <xf numFmtId="49" fontId="13" fillId="34" borderId="43" xfId="58" applyNumberFormat="1" applyFont="1" applyFill="1" applyBorder="1" applyAlignment="1">
      <alignment horizontal="center" vertical="center" wrapText="1"/>
      <protection/>
    </xf>
    <xf numFmtId="49" fontId="13" fillId="34" borderId="44" xfId="58" applyNumberFormat="1" applyFont="1" applyFill="1" applyBorder="1" applyAlignment="1">
      <alignment horizontal="center" vertical="center" wrapText="1"/>
      <protection/>
    </xf>
    <xf numFmtId="49" fontId="13" fillId="34" borderId="45" xfId="58" applyNumberFormat="1" applyFont="1" applyFill="1" applyBorder="1" applyAlignment="1">
      <alignment horizontal="center" vertical="center" wrapText="1"/>
      <protection/>
    </xf>
    <xf numFmtId="1" fontId="26" fillId="0" borderId="0" xfId="58" applyNumberFormat="1" applyFont="1" applyFill="1" applyAlignment="1">
      <alignment horizontal="center" vertical="center" wrapText="1"/>
      <protection/>
    </xf>
    <xf numFmtId="0" fontId="28" fillId="0" borderId="0" xfId="58" applyFont="1" applyFill="1">
      <alignment/>
      <protection/>
    </xf>
    <xf numFmtId="0" fontId="3" fillId="0" borderId="0" xfId="65" applyFont="1">
      <alignment/>
      <protection/>
    </xf>
    <xf numFmtId="0" fontId="22" fillId="0" borderId="0" xfId="65" applyFont="1">
      <alignment/>
      <protection/>
    </xf>
    <xf numFmtId="1" fontId="3" fillId="0" borderId="0" xfId="65" applyNumberFormat="1" applyFont="1" applyAlignment="1">
      <alignment horizontal="center" vertical="center" wrapText="1"/>
      <protection/>
    </xf>
    <xf numFmtId="0" fontId="3" fillId="0" borderId="0" xfId="65" applyFont="1" applyAlignment="1">
      <alignment vertical="center"/>
      <protection/>
    </xf>
    <xf numFmtId="0" fontId="5" fillId="0" borderId="0" xfId="58" applyFont="1" applyFill="1">
      <alignment/>
      <protection/>
    </xf>
    <xf numFmtId="10" fontId="12" fillId="37" borderId="46" xfId="58" applyNumberFormat="1" applyFont="1" applyFill="1" applyBorder="1" applyAlignment="1">
      <alignment horizontal="right"/>
      <protection/>
    </xf>
    <xf numFmtId="3" fontId="12" fillId="37" borderId="47" xfId="58" applyNumberFormat="1" applyFont="1" applyFill="1" applyBorder="1">
      <alignment/>
      <protection/>
    </xf>
    <xf numFmtId="3" fontId="12" fillId="37" borderId="48" xfId="58" applyNumberFormat="1" applyFont="1" applyFill="1" applyBorder="1">
      <alignment/>
      <protection/>
    </xf>
    <xf numFmtId="3" fontId="12" fillId="37" borderId="49" xfId="58" applyNumberFormat="1" applyFont="1" applyFill="1" applyBorder="1">
      <alignment/>
      <protection/>
    </xf>
    <xf numFmtId="10" fontId="12" fillId="37" borderId="50" xfId="58" applyNumberFormat="1" applyFont="1" applyFill="1" applyBorder="1">
      <alignment/>
      <protection/>
    </xf>
    <xf numFmtId="10" fontId="12" fillId="37" borderId="50" xfId="58" applyNumberFormat="1" applyFont="1" applyFill="1" applyBorder="1" applyAlignment="1">
      <alignment horizontal="right"/>
      <protection/>
    </xf>
    <xf numFmtId="0" fontId="12" fillId="37" borderId="51" xfId="58" applyFont="1" applyFill="1" applyBorder="1">
      <alignment/>
      <protection/>
    </xf>
    <xf numFmtId="0" fontId="12" fillId="0" borderId="0" xfId="58" applyFont="1" applyFill="1" applyAlignment="1">
      <alignment vertical="center"/>
      <protection/>
    </xf>
    <xf numFmtId="10" fontId="12" fillId="37" borderId="52" xfId="58" applyNumberFormat="1" applyFont="1" applyFill="1" applyBorder="1" applyAlignment="1">
      <alignment horizontal="right" vertical="center"/>
      <protection/>
    </xf>
    <xf numFmtId="3" fontId="12" fillId="37" borderId="53" xfId="58" applyNumberFormat="1" applyFont="1" applyFill="1" applyBorder="1" applyAlignment="1">
      <alignment vertical="center"/>
      <protection/>
    </xf>
    <xf numFmtId="3" fontId="12" fillId="37" borderId="54" xfId="58" applyNumberFormat="1" applyFont="1" applyFill="1" applyBorder="1" applyAlignment="1">
      <alignment vertical="center"/>
      <protection/>
    </xf>
    <xf numFmtId="3" fontId="12" fillId="37" borderId="55" xfId="58" applyNumberFormat="1" applyFont="1" applyFill="1" applyBorder="1" applyAlignment="1">
      <alignment vertical="center"/>
      <protection/>
    </xf>
    <xf numFmtId="10" fontId="12" fillId="37" borderId="56" xfId="58" applyNumberFormat="1" applyFont="1" applyFill="1" applyBorder="1" applyAlignment="1">
      <alignment vertical="center"/>
      <protection/>
    </xf>
    <xf numFmtId="10" fontId="12" fillId="37" borderId="56" xfId="58" applyNumberFormat="1" applyFont="1" applyFill="1" applyBorder="1" applyAlignment="1">
      <alignment horizontal="right" vertical="center"/>
      <protection/>
    </xf>
    <xf numFmtId="0" fontId="12" fillId="37" borderId="57" xfId="58" applyFont="1" applyFill="1" applyBorder="1" applyAlignment="1">
      <alignment vertical="center"/>
      <protection/>
    </xf>
    <xf numFmtId="1" fontId="3" fillId="0" borderId="0" xfId="58" applyNumberFormat="1" applyFont="1" applyFill="1" applyAlignment="1">
      <alignment horizontal="center" vertical="center" wrapText="1"/>
      <protection/>
    </xf>
    <xf numFmtId="49" fontId="12" fillId="34" borderId="42" xfId="58" applyNumberFormat="1" applyFont="1" applyFill="1" applyBorder="1" applyAlignment="1">
      <alignment horizontal="center" vertical="center" wrapText="1"/>
      <protection/>
    </xf>
    <xf numFmtId="49" fontId="12" fillId="34" borderId="43" xfId="58" applyNumberFormat="1" applyFont="1" applyFill="1" applyBorder="1" applyAlignment="1">
      <alignment horizontal="center" vertical="center" wrapText="1"/>
      <protection/>
    </xf>
    <xf numFmtId="49" fontId="12" fillId="34" borderId="44" xfId="58" applyNumberFormat="1" applyFont="1" applyFill="1" applyBorder="1" applyAlignment="1">
      <alignment horizontal="center" vertical="center" wrapText="1"/>
      <protection/>
    </xf>
    <xf numFmtId="0" fontId="14" fillId="0" borderId="0" xfId="58" applyFont="1" applyFill="1">
      <alignment/>
      <protection/>
    </xf>
    <xf numFmtId="10" fontId="6" fillId="37" borderId="46" xfId="58" applyNumberFormat="1" applyFont="1" applyFill="1" applyBorder="1" applyAlignment="1">
      <alignment horizontal="right"/>
      <protection/>
    </xf>
    <xf numFmtId="3" fontId="6" fillId="37" borderId="58" xfId="58" applyNumberFormat="1" applyFont="1" applyFill="1" applyBorder="1">
      <alignment/>
      <protection/>
    </xf>
    <xf numFmtId="3" fontId="6" fillId="37" borderId="59" xfId="58" applyNumberFormat="1" applyFont="1" applyFill="1" applyBorder="1">
      <alignment/>
      <protection/>
    </xf>
    <xf numFmtId="3" fontId="6" fillId="37" borderId="47" xfId="58" applyNumberFormat="1" applyFont="1" applyFill="1" applyBorder="1">
      <alignment/>
      <protection/>
    </xf>
    <xf numFmtId="3" fontId="6" fillId="37" borderId="48" xfId="58" applyNumberFormat="1" applyFont="1" applyFill="1" applyBorder="1">
      <alignment/>
      <protection/>
    </xf>
    <xf numFmtId="3" fontId="6" fillId="37" borderId="49" xfId="58" applyNumberFormat="1" applyFont="1" applyFill="1" applyBorder="1">
      <alignment/>
      <protection/>
    </xf>
    <xf numFmtId="10" fontId="6" fillId="37" borderId="50" xfId="58" applyNumberFormat="1" applyFont="1" applyFill="1" applyBorder="1">
      <alignment/>
      <protection/>
    </xf>
    <xf numFmtId="10" fontId="6" fillId="37" borderId="50" xfId="58" applyNumberFormat="1" applyFont="1" applyFill="1" applyBorder="1" applyAlignment="1">
      <alignment horizontal="right"/>
      <protection/>
    </xf>
    <xf numFmtId="0" fontId="6" fillId="37" borderId="51" xfId="58" applyFont="1" applyFill="1" applyBorder="1">
      <alignment/>
      <protection/>
    </xf>
    <xf numFmtId="0" fontId="12" fillId="0" borderId="0" xfId="58" applyFont="1" applyFill="1">
      <alignment/>
      <protection/>
    </xf>
    <xf numFmtId="10" fontId="6" fillId="37" borderId="52" xfId="58" applyNumberFormat="1" applyFont="1" applyFill="1" applyBorder="1" applyAlignment="1">
      <alignment horizontal="right"/>
      <protection/>
    </xf>
    <xf numFmtId="3" fontId="6" fillId="37" borderId="60" xfId="58" applyNumberFormat="1" applyFont="1" applyFill="1" applyBorder="1">
      <alignment/>
      <protection/>
    </xf>
    <xf numFmtId="3" fontId="6" fillId="37" borderId="61" xfId="58" applyNumberFormat="1" applyFont="1" applyFill="1" applyBorder="1">
      <alignment/>
      <protection/>
    </xf>
    <xf numFmtId="3" fontId="6" fillId="37" borderId="53" xfId="58" applyNumberFormat="1" applyFont="1" applyFill="1" applyBorder="1">
      <alignment/>
      <protection/>
    </xf>
    <xf numFmtId="3" fontId="6" fillId="37" borderId="54" xfId="58" applyNumberFormat="1" applyFont="1" applyFill="1" applyBorder="1">
      <alignment/>
      <protection/>
    </xf>
    <xf numFmtId="3" fontId="6" fillId="37" borderId="55" xfId="58" applyNumberFormat="1" applyFont="1" applyFill="1" applyBorder="1">
      <alignment/>
      <protection/>
    </xf>
    <xf numFmtId="10" fontId="6" fillId="37" borderId="56" xfId="58" applyNumberFormat="1" applyFont="1" applyFill="1" applyBorder="1">
      <alignment/>
      <protection/>
    </xf>
    <xf numFmtId="10" fontId="6" fillId="37" borderId="56" xfId="58" applyNumberFormat="1" applyFont="1" applyFill="1" applyBorder="1" applyAlignment="1">
      <alignment horizontal="right"/>
      <protection/>
    </xf>
    <xf numFmtId="0" fontId="6" fillId="37" borderId="57" xfId="58" applyFont="1" applyFill="1" applyBorder="1">
      <alignment/>
      <protection/>
    </xf>
    <xf numFmtId="3" fontId="12" fillId="37" borderId="61" xfId="58" applyNumberFormat="1" applyFont="1" applyFill="1" applyBorder="1" applyAlignment="1">
      <alignment vertical="center"/>
      <protection/>
    </xf>
    <xf numFmtId="10" fontId="12" fillId="37" borderId="62" xfId="58" applyNumberFormat="1" applyFont="1" applyFill="1" applyBorder="1" applyAlignment="1">
      <alignment horizontal="right" vertical="center"/>
      <protection/>
    </xf>
    <xf numFmtId="3" fontId="12" fillId="37" borderId="63" xfId="58" applyNumberFormat="1" applyFont="1" applyFill="1" applyBorder="1" applyAlignment="1">
      <alignment vertical="center"/>
      <protection/>
    </xf>
    <xf numFmtId="3" fontId="12" fillId="37" borderId="64" xfId="58" applyNumberFormat="1" applyFont="1" applyFill="1" applyBorder="1" applyAlignment="1">
      <alignment vertical="center"/>
      <protection/>
    </xf>
    <xf numFmtId="3" fontId="12" fillId="37" borderId="65" xfId="58" applyNumberFormat="1" applyFont="1" applyFill="1" applyBorder="1" applyAlignment="1">
      <alignment vertical="center"/>
      <protection/>
    </xf>
    <xf numFmtId="10" fontId="12" fillId="37" borderId="66" xfId="58" applyNumberFormat="1" applyFont="1" applyFill="1" applyBorder="1" applyAlignment="1">
      <alignment vertical="center"/>
      <protection/>
    </xf>
    <xf numFmtId="10" fontId="12" fillId="37" borderId="66" xfId="58" applyNumberFormat="1" applyFont="1" applyFill="1" applyBorder="1" applyAlignment="1">
      <alignment horizontal="right" vertical="center"/>
      <protection/>
    </xf>
    <xf numFmtId="0" fontId="12" fillId="37" borderId="67" xfId="58" applyFont="1" applyFill="1" applyBorder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10" fontId="12" fillId="37" borderId="46" xfId="58" applyNumberFormat="1" applyFont="1" applyFill="1" applyBorder="1" applyAlignment="1">
      <alignment horizontal="right" vertical="center"/>
      <protection/>
    </xf>
    <xf numFmtId="3" fontId="12" fillId="37" borderId="47" xfId="58" applyNumberFormat="1" applyFont="1" applyFill="1" applyBorder="1" applyAlignment="1">
      <alignment vertical="center"/>
      <protection/>
    </xf>
    <xf numFmtId="3" fontId="12" fillId="37" borderId="48" xfId="58" applyNumberFormat="1" applyFont="1" applyFill="1" applyBorder="1" applyAlignment="1">
      <alignment vertical="center"/>
      <protection/>
    </xf>
    <xf numFmtId="3" fontId="12" fillId="37" borderId="49" xfId="58" applyNumberFormat="1" applyFont="1" applyFill="1" applyBorder="1" applyAlignment="1">
      <alignment vertical="center"/>
      <protection/>
    </xf>
    <xf numFmtId="10" fontId="12" fillId="37" borderId="50" xfId="58" applyNumberFormat="1" applyFont="1" applyFill="1" applyBorder="1" applyAlignment="1">
      <alignment vertical="center"/>
      <protection/>
    </xf>
    <xf numFmtId="0" fontId="12" fillId="37" borderId="51" xfId="58" applyFont="1" applyFill="1" applyBorder="1" applyAlignment="1">
      <alignment vertical="center"/>
      <protection/>
    </xf>
    <xf numFmtId="0" fontId="32" fillId="0" borderId="0" xfId="57" applyFont="1" applyFill="1">
      <alignment/>
      <protection/>
    </xf>
    <xf numFmtId="0" fontId="33" fillId="0" borderId="0" xfId="57" applyFont="1" applyFill="1">
      <alignment/>
      <protection/>
    </xf>
    <xf numFmtId="17" fontId="33" fillId="0" borderId="0" xfId="57" applyNumberFormat="1" applyFont="1" applyFill="1">
      <alignment/>
      <protection/>
    </xf>
    <xf numFmtId="0" fontId="36" fillId="36" borderId="68" xfId="57" applyFont="1" applyFill="1" applyBorder="1">
      <alignment/>
      <protection/>
    </xf>
    <xf numFmtId="0" fontId="37" fillId="36" borderId="69" xfId="46" applyFont="1" applyFill="1" applyBorder="1" applyAlignment="1" applyProtection="1">
      <alignment horizontal="left" indent="1"/>
      <protection/>
    </xf>
    <xf numFmtId="0" fontId="36" fillId="36" borderId="70" xfId="57" applyFont="1" applyFill="1" applyBorder="1">
      <alignment/>
      <protection/>
    </xf>
    <xf numFmtId="0" fontId="37" fillId="36" borderId="71" xfId="46" applyFont="1" applyFill="1" applyBorder="1" applyAlignment="1" applyProtection="1">
      <alignment horizontal="left" indent="1"/>
      <protection/>
    </xf>
    <xf numFmtId="0" fontId="37" fillId="36" borderId="62" xfId="46" applyFont="1" applyFill="1" applyBorder="1" applyAlignment="1" applyProtection="1">
      <alignment horizontal="left" indent="1"/>
      <protection/>
    </xf>
    <xf numFmtId="0" fontId="111" fillId="7" borderId="72" xfId="60" applyFont="1" applyFill="1" applyBorder="1">
      <alignment/>
      <protection/>
    </xf>
    <xf numFmtId="0" fontId="111" fillId="7" borderId="0" xfId="60" applyFont="1" applyFill="1">
      <alignment/>
      <protection/>
    </xf>
    <xf numFmtId="0" fontId="112" fillId="7" borderId="73" xfId="60" applyFont="1" applyFill="1" applyBorder="1" applyAlignment="1">
      <alignment/>
      <protection/>
    </xf>
    <xf numFmtId="0" fontId="113" fillId="7" borderId="74" xfId="60" applyFont="1" applyFill="1" applyBorder="1" applyAlignment="1">
      <alignment/>
      <protection/>
    </xf>
    <xf numFmtId="0" fontId="114" fillId="7" borderId="73" xfId="60" applyFont="1" applyFill="1" applyBorder="1" applyAlignment="1">
      <alignment/>
      <protection/>
    </xf>
    <xf numFmtId="0" fontId="115" fillId="7" borderId="74" xfId="60" applyFont="1" applyFill="1" applyBorder="1" applyAlignment="1">
      <alignment/>
      <protection/>
    </xf>
    <xf numFmtId="37" fontId="116" fillId="7" borderId="0" xfId="62" applyFont="1" applyFill="1">
      <alignment/>
      <protection/>
    </xf>
    <xf numFmtId="37" fontId="117" fillId="7" borderId="0" xfId="62" applyFont="1" applyFill="1">
      <alignment/>
      <protection/>
    </xf>
    <xf numFmtId="37" fontId="118" fillId="7" borderId="0" xfId="62" applyFont="1" applyFill="1" applyAlignment="1">
      <alignment horizontal="left" indent="1"/>
      <protection/>
    </xf>
    <xf numFmtId="37" fontId="119" fillId="7" borderId="0" xfId="62" applyFont="1" applyFill="1">
      <alignment/>
      <protection/>
    </xf>
    <xf numFmtId="37" fontId="3" fillId="0" borderId="16" xfId="61" applyFont="1" applyFill="1" applyBorder="1" applyProtection="1">
      <alignment/>
      <protection/>
    </xf>
    <xf numFmtId="0" fontId="3" fillId="3" borderId="0" xfId="58" applyFont="1" applyFill="1">
      <alignment/>
      <protection/>
    </xf>
    <xf numFmtId="49" fontId="13" fillId="34" borderId="75" xfId="58" applyNumberFormat="1" applyFont="1" applyFill="1" applyBorder="1" applyAlignment="1">
      <alignment horizontal="center" vertical="center" wrapText="1"/>
      <protection/>
    </xf>
    <xf numFmtId="37" fontId="120" fillId="7" borderId="0" xfId="62" applyFont="1" applyFill="1" applyAlignment="1">
      <alignment horizontal="left" indent="1"/>
      <protection/>
    </xf>
    <xf numFmtId="37" fontId="121" fillId="7" borderId="0" xfId="62" applyFont="1" applyFill="1">
      <alignment/>
      <protection/>
    </xf>
    <xf numFmtId="0" fontId="122" fillId="0" borderId="0" xfId="57" applyFont="1" applyFill="1">
      <alignment/>
      <protection/>
    </xf>
    <xf numFmtId="0" fontId="123" fillId="0" borderId="0" xfId="57" applyFont="1" applyFill="1">
      <alignment/>
      <protection/>
    </xf>
    <xf numFmtId="0" fontId="124" fillId="0" borderId="0" xfId="57" applyFont="1" applyFill="1">
      <alignment/>
      <protection/>
    </xf>
    <xf numFmtId="0" fontId="125" fillId="0" borderId="0" xfId="57" applyFont="1" applyFill="1">
      <alignment/>
      <protection/>
    </xf>
    <xf numFmtId="0" fontId="126" fillId="0" borderId="0" xfId="46" applyFont="1" applyFill="1" applyAlignment="1" applyProtection="1">
      <alignment/>
      <protection/>
    </xf>
    <xf numFmtId="37" fontId="39" fillId="0" borderId="0" xfId="61" applyFont="1">
      <alignment/>
      <protection/>
    </xf>
    <xf numFmtId="10" fontId="14" fillId="37" borderId="52" xfId="58" applyNumberFormat="1" applyFont="1" applyFill="1" applyBorder="1" applyAlignment="1">
      <alignment horizontal="right"/>
      <protection/>
    </xf>
    <xf numFmtId="0" fontId="127" fillId="33" borderId="0" xfId="0" applyFont="1" applyFill="1" applyAlignment="1">
      <alignment vertical="center"/>
    </xf>
    <xf numFmtId="37" fontId="128" fillId="0" borderId="0" xfId="61" applyFont="1">
      <alignment/>
      <protection/>
    </xf>
    <xf numFmtId="10" fontId="12" fillId="37" borderId="54" xfId="58" applyNumberFormat="1" applyFont="1" applyFill="1" applyBorder="1" applyAlignment="1">
      <alignment horizontal="right" vertical="center"/>
      <protection/>
    </xf>
    <xf numFmtId="10" fontId="12" fillId="37" borderId="48" xfId="58" applyNumberFormat="1" applyFont="1" applyFill="1" applyBorder="1" applyAlignment="1">
      <alignment horizontal="right" vertical="center"/>
      <protection/>
    </xf>
    <xf numFmtId="3" fontId="12" fillId="37" borderId="76" xfId="58" applyNumberFormat="1" applyFont="1" applyFill="1" applyBorder="1" applyAlignment="1">
      <alignment vertical="center"/>
      <protection/>
    </xf>
    <xf numFmtId="3" fontId="12" fillId="37" borderId="77" xfId="58" applyNumberFormat="1" applyFont="1" applyFill="1" applyBorder="1" applyAlignment="1">
      <alignment vertical="center"/>
      <protection/>
    </xf>
    <xf numFmtId="37" fontId="129" fillId="0" borderId="0" xfId="61" applyFont="1">
      <alignment/>
      <protection/>
    </xf>
    <xf numFmtId="37" fontId="3" fillId="0" borderId="78" xfId="61" applyFont="1" applyFill="1" applyBorder="1" applyProtection="1">
      <alignment/>
      <protection/>
    </xf>
    <xf numFmtId="37" fontId="3" fillId="0" borderId="79" xfId="61" applyFont="1" applyFill="1" applyBorder="1" applyProtection="1">
      <alignment/>
      <protection/>
    </xf>
    <xf numFmtId="3" fontId="3" fillId="0" borderId="78" xfId="61" applyNumberFormat="1" applyFont="1" applyFill="1" applyBorder="1" applyAlignment="1">
      <alignment horizontal="right"/>
      <protection/>
    </xf>
    <xf numFmtId="3" fontId="3" fillId="0" borderId="80" xfId="61" applyNumberFormat="1" applyFont="1" applyFill="1" applyBorder="1" applyAlignment="1">
      <alignment horizontal="right"/>
      <protection/>
    </xf>
    <xf numFmtId="2" fontId="6" fillId="0" borderId="80" xfId="61" applyNumberFormat="1" applyFont="1" applyFill="1" applyBorder="1" applyAlignment="1" applyProtection="1">
      <alignment horizontal="right" indent="1"/>
      <protection/>
    </xf>
    <xf numFmtId="2" fontId="6" fillId="0" borderId="78" xfId="61" applyNumberFormat="1" applyFont="1" applyFill="1" applyBorder="1" applyAlignment="1" applyProtection="1">
      <alignment horizontal="right" indent="1"/>
      <protection/>
    </xf>
    <xf numFmtId="2" fontId="6" fillId="0" borderId="81" xfId="61" applyNumberFormat="1" applyFont="1" applyFill="1" applyBorder="1" applyAlignment="1" applyProtection="1">
      <alignment horizontal="center"/>
      <protection/>
    </xf>
    <xf numFmtId="37" fontId="130" fillId="0" borderId="0" xfId="61" applyFont="1">
      <alignment/>
      <protection/>
    </xf>
    <xf numFmtId="10" fontId="12" fillId="37" borderId="54" xfId="58" applyNumberFormat="1" applyFont="1" applyFill="1" applyBorder="1" applyAlignment="1">
      <alignment vertical="center"/>
      <protection/>
    </xf>
    <xf numFmtId="10" fontId="12" fillId="37" borderId="48" xfId="58" applyNumberFormat="1" applyFont="1" applyFill="1" applyBorder="1" applyAlignment="1">
      <alignment vertical="center"/>
      <protection/>
    </xf>
    <xf numFmtId="37" fontId="9" fillId="0" borderId="13" xfId="61" applyFont="1" applyFill="1" applyBorder="1" applyAlignment="1" applyProtection="1">
      <alignment horizontal="left"/>
      <protection/>
    </xf>
    <xf numFmtId="0" fontId="6" fillId="0" borderId="0" xfId="65" applyFont="1" applyAlignment="1">
      <alignment/>
      <protection/>
    </xf>
    <xf numFmtId="3" fontId="3" fillId="0" borderId="82" xfId="61" applyNumberFormat="1" applyFont="1" applyFill="1" applyBorder="1" applyAlignment="1">
      <alignment horizontal="right"/>
      <protection/>
    </xf>
    <xf numFmtId="3" fontId="3" fillId="0" borderId="83" xfId="61" applyNumberFormat="1" applyFont="1" applyFill="1" applyBorder="1">
      <alignment/>
      <protection/>
    </xf>
    <xf numFmtId="3" fontId="3" fillId="0" borderId="83" xfId="61" applyNumberFormat="1" applyFont="1" applyFill="1" applyBorder="1" applyAlignment="1">
      <alignment horizontal="right"/>
      <protection/>
    </xf>
    <xf numFmtId="37" fontId="3" fillId="0" borderId="84" xfId="61" applyFont="1" applyFill="1" applyBorder="1" applyProtection="1">
      <alignment/>
      <protection/>
    </xf>
    <xf numFmtId="37" fontId="3" fillId="0" borderId="82" xfId="61" applyFont="1" applyFill="1" applyBorder="1" applyAlignment="1" applyProtection="1">
      <alignment horizontal="right"/>
      <protection/>
    </xf>
    <xf numFmtId="37" fontId="3" fillId="0" borderId="83" xfId="61" applyFont="1" applyFill="1" applyBorder="1" applyAlignment="1" applyProtection="1">
      <alignment horizontal="right"/>
      <protection/>
    </xf>
    <xf numFmtId="37" fontId="3" fillId="0" borderId="85" xfId="61" applyFont="1" applyFill="1" applyBorder="1" applyProtection="1">
      <alignment/>
      <protection/>
    </xf>
    <xf numFmtId="37" fontId="3" fillId="0" borderId="82" xfId="61" applyFont="1" applyFill="1" applyBorder="1" applyProtection="1">
      <alignment/>
      <protection/>
    </xf>
    <xf numFmtId="37" fontId="3" fillId="0" borderId="69" xfId="61" applyFont="1" applyFill="1" applyBorder="1" applyProtection="1">
      <alignment/>
      <protection/>
    </xf>
    <xf numFmtId="2" fontId="6" fillId="0" borderId="16" xfId="67" applyNumberFormat="1" applyFont="1" applyFill="1" applyBorder="1" applyAlignment="1" applyProtection="1">
      <alignment horizontal="right" indent="1"/>
      <protection/>
    </xf>
    <xf numFmtId="2" fontId="6" fillId="0" borderId="14" xfId="67" applyNumberFormat="1" applyFont="1" applyFill="1" applyBorder="1" applyAlignment="1" applyProtection="1">
      <alignment horizontal="center"/>
      <protection/>
    </xf>
    <xf numFmtId="2" fontId="6" fillId="0" borderId="14" xfId="67" applyNumberFormat="1" applyFont="1" applyFill="1" applyBorder="1" applyAlignment="1" applyProtection="1">
      <alignment horizontal="right" indent="1"/>
      <protection/>
    </xf>
    <xf numFmtId="2" fontId="6" fillId="0" borderId="0" xfId="67" applyNumberFormat="1" applyFont="1" applyFill="1" applyBorder="1" applyAlignment="1" applyProtection="1">
      <alignment horizontal="center"/>
      <protection/>
    </xf>
    <xf numFmtId="2" fontId="6" fillId="0" borderId="16" xfId="67" applyNumberFormat="1" applyFont="1" applyFill="1" applyBorder="1" applyAlignment="1" applyProtection="1">
      <alignment horizontal="center"/>
      <protection/>
    </xf>
    <xf numFmtId="2" fontId="6" fillId="0" borderId="15" xfId="67" applyNumberFormat="1" applyFont="1" applyFill="1" applyBorder="1" applyAlignment="1" applyProtection="1">
      <alignment horizontal="center"/>
      <protection/>
    </xf>
    <xf numFmtId="2" fontId="6" fillId="0" borderId="78" xfId="67" applyNumberFormat="1" applyFont="1" applyFill="1" applyBorder="1" applyAlignment="1" applyProtection="1">
      <alignment horizontal="center"/>
      <protection/>
    </xf>
    <xf numFmtId="1" fontId="14" fillId="0" borderId="0" xfId="65" applyNumberFormat="1" applyFont="1" applyAlignment="1">
      <alignment horizontal="center" vertical="center" wrapText="1"/>
      <protection/>
    </xf>
    <xf numFmtId="0" fontId="3" fillId="33" borderId="0" xfId="58" applyFont="1" applyFill="1">
      <alignment/>
      <protection/>
    </xf>
    <xf numFmtId="37" fontId="30" fillId="33" borderId="0" xfId="47" applyNumberFormat="1" applyFont="1" applyFill="1" applyBorder="1" applyAlignment="1">
      <alignment horizontal="center"/>
    </xf>
    <xf numFmtId="0" fontId="10" fillId="0" borderId="0" xfId="57" applyFont="1" applyFill="1">
      <alignment/>
      <protection/>
    </xf>
    <xf numFmtId="0" fontId="7" fillId="0" borderId="0" xfId="57" applyFont="1" applyFill="1">
      <alignment/>
      <protection/>
    </xf>
    <xf numFmtId="49" fontId="22" fillId="0" borderId="0" xfId="64" applyNumberFormat="1" applyFont="1">
      <alignment/>
      <protection/>
    </xf>
    <xf numFmtId="49" fontId="3" fillId="0" borderId="0" xfId="64" applyNumberFormat="1" applyFont="1">
      <alignment/>
      <protection/>
    </xf>
    <xf numFmtId="49" fontId="14" fillId="0" borderId="0" xfId="64" applyNumberFormat="1" applyFont="1" applyAlignment="1">
      <alignment horizontal="center" vertical="center" wrapText="1"/>
      <protection/>
    </xf>
    <xf numFmtId="37" fontId="131" fillId="0" borderId="0" xfId="61" applyFont="1" applyFill="1" applyBorder="1" applyAlignment="1" applyProtection="1">
      <alignment horizontal="left"/>
      <protection/>
    </xf>
    <xf numFmtId="37" fontId="132" fillId="0" borderId="0" xfId="61" applyFont="1" applyFill="1" applyBorder="1" applyAlignment="1" applyProtection="1">
      <alignment horizontal="left"/>
      <protection/>
    </xf>
    <xf numFmtId="37" fontId="131" fillId="0" borderId="21" xfId="61" applyFont="1" applyFill="1" applyBorder="1" applyAlignment="1" applyProtection="1">
      <alignment horizontal="left"/>
      <protection/>
    </xf>
    <xf numFmtId="37" fontId="131" fillId="0" borderId="0" xfId="61" applyFont="1" applyFill="1" applyBorder="1" applyAlignment="1" applyProtection="1">
      <alignment horizontal="left" vertical="center"/>
      <protection/>
    </xf>
    <xf numFmtId="37" fontId="133" fillId="0" borderId="16" xfId="61" applyFont="1" applyFill="1" applyBorder="1" applyAlignment="1" applyProtection="1">
      <alignment vertical="center"/>
      <protection/>
    </xf>
    <xf numFmtId="0" fontId="12" fillId="9" borderId="0" xfId="58" applyFont="1" applyFill="1">
      <alignment/>
      <protection/>
    </xf>
    <xf numFmtId="0" fontId="3" fillId="0" borderId="86" xfId="58" applyFont="1" applyFill="1" applyBorder="1">
      <alignment/>
      <protection/>
    </xf>
    <xf numFmtId="3" fontId="3" fillId="0" borderId="87" xfId="58" applyNumberFormat="1" applyFont="1" applyFill="1" applyBorder="1">
      <alignment/>
      <protection/>
    </xf>
    <xf numFmtId="3" fontId="3" fillId="0" borderId="88" xfId="58" applyNumberFormat="1" applyFont="1" applyFill="1" applyBorder="1">
      <alignment/>
      <protection/>
    </xf>
    <xf numFmtId="3" fontId="3" fillId="0" borderId="89" xfId="58" applyNumberFormat="1" applyFont="1" applyFill="1" applyBorder="1">
      <alignment/>
      <protection/>
    </xf>
    <xf numFmtId="10" fontId="3" fillId="0" borderId="90" xfId="58" applyNumberFormat="1" applyFont="1" applyFill="1" applyBorder="1">
      <alignment/>
      <protection/>
    </xf>
    <xf numFmtId="10" fontId="3" fillId="0" borderId="90" xfId="58" applyNumberFormat="1" applyFont="1" applyFill="1" applyBorder="1" applyAlignment="1">
      <alignment horizontal="right"/>
      <protection/>
    </xf>
    <xf numFmtId="10" fontId="3" fillId="0" borderId="91" xfId="58" applyNumberFormat="1" applyFont="1" applyFill="1" applyBorder="1" applyAlignment="1">
      <alignment horizontal="right"/>
      <protection/>
    </xf>
    <xf numFmtId="0" fontId="3" fillId="0" borderId="92" xfId="58" applyFont="1" applyFill="1" applyBorder="1">
      <alignment/>
      <protection/>
    </xf>
    <xf numFmtId="3" fontId="3" fillId="0" borderId="93" xfId="58" applyNumberFormat="1" applyFont="1" applyFill="1" applyBorder="1">
      <alignment/>
      <protection/>
    </xf>
    <xf numFmtId="3" fontId="3" fillId="0" borderId="94" xfId="58" applyNumberFormat="1" applyFont="1" applyFill="1" applyBorder="1">
      <alignment/>
      <protection/>
    </xf>
    <xf numFmtId="3" fontId="3" fillId="0" borderId="95" xfId="58" applyNumberFormat="1" applyFont="1" applyFill="1" applyBorder="1">
      <alignment/>
      <protection/>
    </xf>
    <xf numFmtId="10" fontId="3" fillId="0" borderId="96" xfId="58" applyNumberFormat="1" applyFont="1" applyFill="1" applyBorder="1">
      <alignment/>
      <protection/>
    </xf>
    <xf numFmtId="10" fontId="3" fillId="0" borderId="96" xfId="58" applyNumberFormat="1" applyFont="1" applyFill="1" applyBorder="1" applyAlignment="1">
      <alignment horizontal="right"/>
      <protection/>
    </xf>
    <xf numFmtId="10" fontId="3" fillId="0" borderId="97" xfId="58" applyNumberFormat="1" applyFont="1" applyFill="1" applyBorder="1" applyAlignment="1">
      <alignment horizontal="right"/>
      <protection/>
    </xf>
    <xf numFmtId="0" fontId="3" fillId="0" borderId="98" xfId="58" applyFont="1" applyFill="1" applyBorder="1">
      <alignment/>
      <protection/>
    </xf>
    <xf numFmtId="3" fontId="3" fillId="0" borderId="99" xfId="58" applyNumberFormat="1" applyFont="1" applyFill="1" applyBorder="1">
      <alignment/>
      <protection/>
    </xf>
    <xf numFmtId="3" fontId="3" fillId="0" borderId="100" xfId="58" applyNumberFormat="1" applyFont="1" applyFill="1" applyBorder="1">
      <alignment/>
      <protection/>
    </xf>
    <xf numFmtId="3" fontId="3" fillId="0" borderId="101" xfId="58" applyNumberFormat="1" applyFont="1" applyFill="1" applyBorder="1">
      <alignment/>
      <protection/>
    </xf>
    <xf numFmtId="10" fontId="3" fillId="0" borderId="102" xfId="58" applyNumberFormat="1" applyFont="1" applyFill="1" applyBorder="1">
      <alignment/>
      <protection/>
    </xf>
    <xf numFmtId="10" fontId="3" fillId="0" borderId="102" xfId="58" applyNumberFormat="1" applyFont="1" applyFill="1" applyBorder="1" applyAlignment="1">
      <alignment horizontal="right"/>
      <protection/>
    </xf>
    <xf numFmtId="10" fontId="3" fillId="0" borderId="103" xfId="58" applyNumberFormat="1" applyFont="1" applyFill="1" applyBorder="1" applyAlignment="1">
      <alignment horizontal="right"/>
      <protection/>
    </xf>
    <xf numFmtId="3" fontId="3" fillId="0" borderId="104" xfId="58" applyNumberFormat="1" applyFont="1" applyFill="1" applyBorder="1">
      <alignment/>
      <protection/>
    </xf>
    <xf numFmtId="3" fontId="3" fillId="0" borderId="105" xfId="58" applyNumberFormat="1" applyFont="1" applyFill="1" applyBorder="1">
      <alignment/>
      <protection/>
    </xf>
    <xf numFmtId="3" fontId="3" fillId="0" borderId="106" xfId="58" applyNumberFormat="1" applyFont="1" applyFill="1" applyBorder="1">
      <alignment/>
      <protection/>
    </xf>
    <xf numFmtId="3" fontId="3" fillId="0" borderId="107" xfId="58" applyNumberFormat="1" applyFont="1" applyFill="1" applyBorder="1">
      <alignment/>
      <protection/>
    </xf>
    <xf numFmtId="3" fontId="3" fillId="0" borderId="108" xfId="58" applyNumberFormat="1" applyFont="1" applyFill="1" applyBorder="1">
      <alignment/>
      <protection/>
    </xf>
    <xf numFmtId="10" fontId="6" fillId="0" borderId="90" xfId="58" applyNumberFormat="1" applyFont="1" applyFill="1" applyBorder="1" applyAlignment="1">
      <alignment horizontal="right"/>
      <protection/>
    </xf>
    <xf numFmtId="3" fontId="3" fillId="0" borderId="109" xfId="58" applyNumberFormat="1" applyFont="1" applyFill="1" applyBorder="1">
      <alignment/>
      <protection/>
    </xf>
    <xf numFmtId="3" fontId="3" fillId="0" borderId="110" xfId="58" applyNumberFormat="1" applyFont="1" applyFill="1" applyBorder="1">
      <alignment/>
      <protection/>
    </xf>
    <xf numFmtId="10" fontId="6" fillId="0" borderId="96" xfId="58" applyNumberFormat="1" applyFont="1" applyFill="1" applyBorder="1" applyAlignment="1">
      <alignment horizontal="right"/>
      <protection/>
    </xf>
    <xf numFmtId="3" fontId="3" fillId="0" borderId="111" xfId="58" applyNumberFormat="1" applyFont="1" applyFill="1" applyBorder="1">
      <alignment/>
      <protection/>
    </xf>
    <xf numFmtId="3" fontId="3" fillId="0" borderId="112" xfId="58" applyNumberFormat="1" applyFont="1" applyFill="1" applyBorder="1">
      <alignment/>
      <protection/>
    </xf>
    <xf numFmtId="10" fontId="6" fillId="0" borderId="102" xfId="58" applyNumberFormat="1" applyFont="1" applyFill="1" applyBorder="1" applyAlignment="1">
      <alignment horizontal="right"/>
      <protection/>
    </xf>
    <xf numFmtId="10" fontId="3" fillId="0" borderId="88" xfId="58" applyNumberFormat="1" applyFont="1" applyFill="1" applyBorder="1" applyAlignment="1">
      <alignment horizontal="right"/>
      <protection/>
    </xf>
    <xf numFmtId="3" fontId="3" fillId="0" borderId="113" xfId="58" applyNumberFormat="1" applyFont="1" applyFill="1" applyBorder="1">
      <alignment/>
      <protection/>
    </xf>
    <xf numFmtId="10" fontId="3" fillId="0" borderId="88" xfId="58" applyNumberFormat="1" applyFont="1" applyFill="1" applyBorder="1">
      <alignment/>
      <protection/>
    </xf>
    <xf numFmtId="10" fontId="3" fillId="0" borderId="94" xfId="58" applyNumberFormat="1" applyFont="1" applyFill="1" applyBorder="1" applyAlignment="1">
      <alignment horizontal="right"/>
      <protection/>
    </xf>
    <xf numFmtId="3" fontId="3" fillId="0" borderId="114" xfId="58" applyNumberFormat="1" applyFont="1" applyFill="1" applyBorder="1">
      <alignment/>
      <protection/>
    </xf>
    <xf numFmtId="10" fontId="3" fillId="0" borderId="94" xfId="58" applyNumberFormat="1" applyFont="1" applyFill="1" applyBorder="1">
      <alignment/>
      <protection/>
    </xf>
    <xf numFmtId="10" fontId="3" fillId="0" borderId="100" xfId="58" applyNumberFormat="1" applyFont="1" applyFill="1" applyBorder="1" applyAlignment="1">
      <alignment horizontal="right"/>
      <protection/>
    </xf>
    <xf numFmtId="3" fontId="3" fillId="0" borderId="115" xfId="58" applyNumberFormat="1" applyFont="1" applyFill="1" applyBorder="1">
      <alignment/>
      <protection/>
    </xf>
    <xf numFmtId="10" fontId="3" fillId="0" borderId="100" xfId="58" applyNumberFormat="1" applyFont="1" applyFill="1" applyBorder="1">
      <alignment/>
      <protection/>
    </xf>
    <xf numFmtId="3" fontId="6" fillId="0" borderId="93" xfId="58" applyNumberFormat="1" applyFont="1" applyFill="1" applyBorder="1">
      <alignment/>
      <protection/>
    </xf>
    <xf numFmtId="3" fontId="6" fillId="0" borderId="94" xfId="58" applyNumberFormat="1" applyFont="1" applyFill="1" applyBorder="1">
      <alignment/>
      <protection/>
    </xf>
    <xf numFmtId="3" fontId="6" fillId="0" borderId="95" xfId="58" applyNumberFormat="1" applyFont="1" applyFill="1" applyBorder="1">
      <alignment/>
      <protection/>
    </xf>
    <xf numFmtId="3" fontId="12" fillId="0" borderId="116" xfId="58" applyNumberFormat="1" applyFont="1" applyFill="1" applyBorder="1">
      <alignment/>
      <protection/>
    </xf>
    <xf numFmtId="10" fontId="6" fillId="0" borderId="117" xfId="58" applyNumberFormat="1" applyFont="1" applyFill="1" applyBorder="1">
      <alignment/>
      <protection/>
    </xf>
    <xf numFmtId="3" fontId="6" fillId="0" borderId="110" xfId="58" applyNumberFormat="1" applyFont="1" applyFill="1" applyBorder="1">
      <alignment/>
      <protection/>
    </xf>
    <xf numFmtId="10" fontId="6" fillId="0" borderId="117" xfId="58" applyNumberFormat="1" applyFont="1" applyFill="1" applyBorder="1" applyAlignment="1">
      <alignment horizontal="right"/>
      <protection/>
    </xf>
    <xf numFmtId="10" fontId="6" fillId="0" borderId="118" xfId="58" applyNumberFormat="1" applyFont="1" applyFill="1" applyBorder="1" applyAlignment="1">
      <alignment horizontal="right"/>
      <protection/>
    </xf>
    <xf numFmtId="0" fontId="6" fillId="0" borderId="119" xfId="58" applyFont="1" applyFill="1" applyBorder="1">
      <alignment/>
      <protection/>
    </xf>
    <xf numFmtId="0" fontId="6" fillId="0" borderId="120" xfId="58" applyFont="1" applyFill="1" applyBorder="1">
      <alignment/>
      <protection/>
    </xf>
    <xf numFmtId="3" fontId="6" fillId="0" borderId="121" xfId="58" applyNumberFormat="1" applyFont="1" applyFill="1" applyBorder="1">
      <alignment/>
      <protection/>
    </xf>
    <xf numFmtId="3" fontId="6" fillId="0" borderId="122" xfId="58" applyNumberFormat="1" applyFont="1" applyFill="1" applyBorder="1">
      <alignment/>
      <protection/>
    </xf>
    <xf numFmtId="3" fontId="6" fillId="0" borderId="123" xfId="58" applyNumberFormat="1" applyFont="1" applyFill="1" applyBorder="1">
      <alignment/>
      <protection/>
    </xf>
    <xf numFmtId="3" fontId="12" fillId="0" borderId="124" xfId="58" applyNumberFormat="1" applyFont="1" applyFill="1" applyBorder="1">
      <alignment/>
      <protection/>
    </xf>
    <xf numFmtId="10" fontId="6" fillId="0" borderId="125" xfId="58" applyNumberFormat="1" applyFont="1" applyFill="1" applyBorder="1">
      <alignment/>
      <protection/>
    </xf>
    <xf numFmtId="3" fontId="6" fillId="0" borderId="126" xfId="58" applyNumberFormat="1" applyFont="1" applyFill="1" applyBorder="1">
      <alignment/>
      <protection/>
    </xf>
    <xf numFmtId="10" fontId="6" fillId="0" borderId="125" xfId="58" applyNumberFormat="1" applyFont="1" applyFill="1" applyBorder="1" applyAlignment="1">
      <alignment horizontal="right"/>
      <protection/>
    </xf>
    <xf numFmtId="10" fontId="6" fillId="0" borderId="127" xfId="58" applyNumberFormat="1" applyFont="1" applyFill="1" applyBorder="1" applyAlignment="1">
      <alignment horizontal="right"/>
      <protection/>
    </xf>
    <xf numFmtId="0" fontId="6" fillId="0" borderId="128" xfId="58" applyFont="1" applyFill="1" applyBorder="1">
      <alignment/>
      <protection/>
    </xf>
    <xf numFmtId="0" fontId="6" fillId="0" borderId="129" xfId="58" applyFont="1" applyFill="1" applyBorder="1">
      <alignment/>
      <protection/>
    </xf>
    <xf numFmtId="3" fontId="6" fillId="0" borderId="130" xfId="58" applyNumberFormat="1" applyFont="1" applyFill="1" applyBorder="1">
      <alignment/>
      <protection/>
    </xf>
    <xf numFmtId="3" fontId="6" fillId="0" borderId="131" xfId="58" applyNumberFormat="1" applyFont="1" applyFill="1" applyBorder="1">
      <alignment/>
      <protection/>
    </xf>
    <xf numFmtId="3" fontId="6" fillId="0" borderId="132" xfId="58" applyNumberFormat="1" applyFont="1" applyFill="1" applyBorder="1">
      <alignment/>
      <protection/>
    </xf>
    <xf numFmtId="3" fontId="12" fillId="0" borderId="133" xfId="58" applyNumberFormat="1" applyFont="1" applyFill="1" applyBorder="1">
      <alignment/>
      <protection/>
    </xf>
    <xf numFmtId="10" fontId="6" fillId="0" borderId="134" xfId="58" applyNumberFormat="1" applyFont="1" applyFill="1" applyBorder="1">
      <alignment/>
      <protection/>
    </xf>
    <xf numFmtId="3" fontId="6" fillId="0" borderId="135" xfId="58" applyNumberFormat="1" applyFont="1" applyFill="1" applyBorder="1">
      <alignment/>
      <protection/>
    </xf>
    <xf numFmtId="10" fontId="6" fillId="0" borderId="134" xfId="58" applyNumberFormat="1" applyFont="1" applyFill="1" applyBorder="1" applyAlignment="1">
      <alignment horizontal="right"/>
      <protection/>
    </xf>
    <xf numFmtId="10" fontId="6" fillId="0" borderId="136" xfId="58" applyNumberFormat="1" applyFont="1" applyFill="1" applyBorder="1" applyAlignment="1">
      <alignment horizontal="right"/>
      <protection/>
    </xf>
    <xf numFmtId="0" fontId="6" fillId="0" borderId="137" xfId="58" applyFont="1" applyFill="1" applyBorder="1">
      <alignment/>
      <protection/>
    </xf>
    <xf numFmtId="0" fontId="6" fillId="0" borderId="138" xfId="58" applyFont="1" applyFill="1" applyBorder="1">
      <alignment/>
      <protection/>
    </xf>
    <xf numFmtId="3" fontId="6" fillId="0" borderId="139" xfId="58" applyNumberFormat="1" applyFont="1" applyFill="1" applyBorder="1">
      <alignment/>
      <protection/>
    </xf>
    <xf numFmtId="3" fontId="6" fillId="0" borderId="140" xfId="58" applyNumberFormat="1" applyFont="1" applyFill="1" applyBorder="1">
      <alignment/>
      <protection/>
    </xf>
    <xf numFmtId="3" fontId="6" fillId="0" borderId="141" xfId="58" applyNumberFormat="1" applyFont="1" applyFill="1" applyBorder="1">
      <alignment/>
      <protection/>
    </xf>
    <xf numFmtId="3" fontId="12" fillId="0" borderId="142" xfId="58" applyNumberFormat="1" applyFont="1" applyFill="1" applyBorder="1">
      <alignment/>
      <protection/>
    </xf>
    <xf numFmtId="10" fontId="6" fillId="0" borderId="143" xfId="58" applyNumberFormat="1" applyFont="1" applyFill="1" applyBorder="1">
      <alignment/>
      <protection/>
    </xf>
    <xf numFmtId="3" fontId="6" fillId="0" borderId="144" xfId="58" applyNumberFormat="1" applyFont="1" applyFill="1" applyBorder="1">
      <alignment/>
      <protection/>
    </xf>
    <xf numFmtId="10" fontId="6" fillId="0" borderId="143" xfId="58" applyNumberFormat="1" applyFont="1" applyFill="1" applyBorder="1" applyAlignment="1">
      <alignment horizontal="right"/>
      <protection/>
    </xf>
    <xf numFmtId="10" fontId="6" fillId="0" borderId="145" xfId="58" applyNumberFormat="1" applyFont="1" applyFill="1" applyBorder="1" applyAlignment="1">
      <alignment horizontal="right"/>
      <protection/>
    </xf>
    <xf numFmtId="0" fontId="6" fillId="0" borderId="146" xfId="58" applyFont="1" applyFill="1" applyBorder="1">
      <alignment/>
      <protection/>
    </xf>
    <xf numFmtId="0" fontId="6" fillId="0" borderId="147" xfId="58" applyFont="1" applyFill="1" applyBorder="1">
      <alignment/>
      <protection/>
    </xf>
    <xf numFmtId="3" fontId="6" fillId="0" borderId="148" xfId="58" applyNumberFormat="1" applyFont="1" applyFill="1" applyBorder="1">
      <alignment/>
      <protection/>
    </xf>
    <xf numFmtId="3" fontId="6" fillId="0" borderId="149" xfId="58" applyNumberFormat="1" applyFont="1" applyFill="1" applyBorder="1">
      <alignment/>
      <protection/>
    </xf>
    <xf numFmtId="3" fontId="6" fillId="0" borderId="150" xfId="58" applyNumberFormat="1" applyFont="1" applyFill="1" applyBorder="1">
      <alignment/>
      <protection/>
    </xf>
    <xf numFmtId="3" fontId="12" fillId="0" borderId="151" xfId="58" applyNumberFormat="1" applyFont="1" applyFill="1" applyBorder="1">
      <alignment/>
      <protection/>
    </xf>
    <xf numFmtId="10" fontId="6" fillId="0" borderId="152" xfId="58" applyNumberFormat="1" applyFont="1" applyFill="1" applyBorder="1">
      <alignment/>
      <protection/>
    </xf>
    <xf numFmtId="3" fontId="6" fillId="0" borderId="153" xfId="58" applyNumberFormat="1" applyFont="1" applyFill="1" applyBorder="1">
      <alignment/>
      <protection/>
    </xf>
    <xf numFmtId="10" fontId="6" fillId="0" borderId="152" xfId="58" applyNumberFormat="1" applyFont="1" applyFill="1" applyBorder="1" applyAlignment="1">
      <alignment horizontal="right"/>
      <protection/>
    </xf>
    <xf numFmtId="10" fontId="6" fillId="0" borderId="154" xfId="58" applyNumberFormat="1" applyFont="1" applyFill="1" applyBorder="1" applyAlignment="1">
      <alignment horizontal="right"/>
      <protection/>
    </xf>
    <xf numFmtId="0" fontId="6" fillId="0" borderId="92" xfId="58" applyFont="1" applyFill="1" applyBorder="1">
      <alignment/>
      <protection/>
    </xf>
    <xf numFmtId="0" fontId="6" fillId="0" borderId="155" xfId="58" applyFont="1" applyFill="1" applyBorder="1">
      <alignment/>
      <protection/>
    </xf>
    <xf numFmtId="0" fontId="6" fillId="0" borderId="156" xfId="58" applyFont="1" applyFill="1" applyBorder="1">
      <alignment/>
      <protection/>
    </xf>
    <xf numFmtId="0" fontId="6" fillId="0" borderId="157" xfId="58" applyFont="1" applyFill="1" applyBorder="1">
      <alignment/>
      <protection/>
    </xf>
    <xf numFmtId="3" fontId="6" fillId="0" borderId="158" xfId="58" applyNumberFormat="1" applyFont="1" applyFill="1" applyBorder="1">
      <alignment/>
      <protection/>
    </xf>
    <xf numFmtId="3" fontId="6" fillId="0" borderId="159" xfId="58" applyNumberFormat="1" applyFont="1" applyFill="1" applyBorder="1">
      <alignment/>
      <protection/>
    </xf>
    <xf numFmtId="3" fontId="6" fillId="0" borderId="160" xfId="58" applyNumberFormat="1" applyFont="1" applyFill="1" applyBorder="1">
      <alignment/>
      <protection/>
    </xf>
    <xf numFmtId="3" fontId="12" fillId="0" borderId="161" xfId="58" applyNumberFormat="1" applyFont="1" applyFill="1" applyBorder="1">
      <alignment/>
      <protection/>
    </xf>
    <xf numFmtId="10" fontId="6" fillId="0" borderId="162" xfId="58" applyNumberFormat="1" applyFont="1" applyFill="1" applyBorder="1">
      <alignment/>
      <protection/>
    </xf>
    <xf numFmtId="3" fontId="6" fillId="0" borderId="163" xfId="58" applyNumberFormat="1" applyFont="1" applyFill="1" applyBorder="1">
      <alignment/>
      <protection/>
    </xf>
    <xf numFmtId="10" fontId="6" fillId="0" borderId="162" xfId="58" applyNumberFormat="1" applyFont="1" applyFill="1" applyBorder="1" applyAlignment="1">
      <alignment horizontal="right"/>
      <protection/>
    </xf>
    <xf numFmtId="10" fontId="6" fillId="0" borderId="164" xfId="58" applyNumberFormat="1" applyFont="1" applyFill="1" applyBorder="1" applyAlignment="1">
      <alignment horizontal="right"/>
      <protection/>
    </xf>
    <xf numFmtId="0" fontId="3" fillId="0" borderId="165" xfId="64" applyNumberFormat="1" applyFont="1" applyBorder="1" quotePrefix="1">
      <alignment/>
      <protection/>
    </xf>
    <xf numFmtId="3" fontId="3" fillId="0" borderId="148" xfId="64" applyNumberFormat="1" applyFont="1" applyBorder="1">
      <alignment/>
      <protection/>
    </xf>
    <xf numFmtId="3" fontId="3" fillId="0" borderId="166" xfId="64" applyNumberFormat="1" applyFont="1" applyBorder="1">
      <alignment/>
      <protection/>
    </xf>
    <xf numFmtId="10" fontId="3" fillId="0" borderId="149" xfId="64" applyNumberFormat="1" applyFont="1" applyBorder="1">
      <alignment/>
      <protection/>
    </xf>
    <xf numFmtId="2" fontId="3" fillId="0" borderId="167" xfId="64" applyNumberFormat="1" applyFont="1" applyBorder="1" applyAlignment="1">
      <alignment horizontal="right"/>
      <protection/>
    </xf>
    <xf numFmtId="2" fontId="3" fillId="0" borderId="168" xfId="64" applyNumberFormat="1" applyFont="1" applyBorder="1">
      <alignment/>
      <protection/>
    </xf>
    <xf numFmtId="0" fontId="3" fillId="0" borderId="169" xfId="64" applyNumberFormat="1" applyFont="1" applyBorder="1" quotePrefix="1">
      <alignment/>
      <protection/>
    </xf>
    <xf numFmtId="3" fontId="3" fillId="0" borderId="93" xfId="64" applyNumberFormat="1" applyFont="1" applyBorder="1">
      <alignment/>
      <protection/>
    </xf>
    <xf numFmtId="3" fontId="3" fillId="0" borderId="105" xfId="64" applyNumberFormat="1" applyFont="1" applyBorder="1">
      <alignment/>
      <protection/>
    </xf>
    <xf numFmtId="10" fontId="3" fillId="0" borderId="94" xfId="64" applyNumberFormat="1" applyFont="1" applyBorder="1">
      <alignment/>
      <protection/>
    </xf>
    <xf numFmtId="2" fontId="3" fillId="0" borderId="96" xfId="64" applyNumberFormat="1" applyFont="1" applyBorder="1" applyAlignment="1">
      <alignment horizontal="right"/>
      <protection/>
    </xf>
    <xf numFmtId="2" fontId="3" fillId="0" borderId="97" xfId="64" applyNumberFormat="1" applyFont="1" applyBorder="1">
      <alignment/>
      <protection/>
    </xf>
    <xf numFmtId="0" fontId="3" fillId="0" borderId="170" xfId="64" applyNumberFormat="1" applyFont="1" applyBorder="1" quotePrefix="1">
      <alignment/>
      <protection/>
    </xf>
    <xf numFmtId="3" fontId="3" fillId="0" borderId="158" xfId="64" applyNumberFormat="1" applyFont="1" applyBorder="1">
      <alignment/>
      <protection/>
    </xf>
    <xf numFmtId="3" fontId="3" fillId="0" borderId="171" xfId="64" applyNumberFormat="1" applyFont="1" applyBorder="1">
      <alignment/>
      <protection/>
    </xf>
    <xf numFmtId="10" fontId="3" fillId="0" borderId="159" xfId="64" applyNumberFormat="1" applyFont="1" applyBorder="1">
      <alignment/>
      <protection/>
    </xf>
    <xf numFmtId="2" fontId="3" fillId="0" borderId="172" xfId="64" applyNumberFormat="1" applyFont="1" applyBorder="1" applyAlignment="1">
      <alignment horizontal="right"/>
      <protection/>
    </xf>
    <xf numFmtId="2" fontId="3" fillId="0" borderId="173" xfId="64" applyNumberFormat="1" applyFont="1" applyBorder="1">
      <alignment/>
      <protection/>
    </xf>
    <xf numFmtId="0" fontId="3" fillId="0" borderId="146" xfId="65" applyNumberFormat="1" applyFont="1" applyBorder="1">
      <alignment/>
      <protection/>
    </xf>
    <xf numFmtId="3" fontId="3" fillId="0" borderId="153" xfId="65" applyNumberFormat="1" applyFont="1" applyBorder="1">
      <alignment/>
      <protection/>
    </xf>
    <xf numFmtId="3" fontId="3" fillId="0" borderId="166" xfId="65" applyNumberFormat="1" applyFont="1" applyBorder="1">
      <alignment/>
      <protection/>
    </xf>
    <xf numFmtId="10" fontId="3" fillId="0" borderId="166" xfId="65" applyNumberFormat="1" applyFont="1" applyBorder="1">
      <alignment/>
      <protection/>
    </xf>
    <xf numFmtId="3" fontId="3" fillId="0" borderId="148" xfId="65" applyNumberFormat="1" applyFont="1" applyBorder="1">
      <alignment/>
      <protection/>
    </xf>
    <xf numFmtId="10" fontId="3" fillId="0" borderId="167" xfId="65" applyNumberFormat="1" applyFont="1" applyBorder="1">
      <alignment/>
      <protection/>
    </xf>
    <xf numFmtId="10" fontId="3" fillId="0" borderId="168" xfId="65" applyNumberFormat="1" applyFont="1" applyBorder="1">
      <alignment/>
      <protection/>
    </xf>
    <xf numFmtId="0" fontId="3" fillId="0" borderId="92" xfId="65" applyNumberFormat="1" applyFont="1" applyBorder="1">
      <alignment/>
      <protection/>
    </xf>
    <xf numFmtId="3" fontId="3" fillId="0" borderId="110" xfId="65" applyNumberFormat="1" applyFont="1" applyBorder="1">
      <alignment/>
      <protection/>
    </xf>
    <xf numFmtId="3" fontId="3" fillId="0" borderId="105" xfId="65" applyNumberFormat="1" applyFont="1" applyBorder="1">
      <alignment/>
      <protection/>
    </xf>
    <xf numFmtId="10" fontId="3" fillId="0" borderId="105" xfId="65" applyNumberFormat="1" applyFont="1" applyBorder="1">
      <alignment/>
      <protection/>
    </xf>
    <xf numFmtId="3" fontId="3" fillId="0" borderId="93" xfId="65" applyNumberFormat="1" applyFont="1" applyBorder="1">
      <alignment/>
      <protection/>
    </xf>
    <xf numFmtId="10" fontId="3" fillId="0" borderId="96" xfId="65" applyNumberFormat="1" applyFont="1" applyBorder="1">
      <alignment/>
      <protection/>
    </xf>
    <xf numFmtId="10" fontId="3" fillId="0" borderId="97" xfId="65" applyNumberFormat="1" applyFont="1" applyBorder="1">
      <alignment/>
      <protection/>
    </xf>
    <xf numFmtId="0" fontId="3" fillId="0" borderId="156" xfId="65" applyNumberFormat="1" applyFont="1" applyBorder="1">
      <alignment/>
      <protection/>
    </xf>
    <xf numFmtId="3" fontId="3" fillId="0" borderId="163" xfId="65" applyNumberFormat="1" applyFont="1" applyBorder="1">
      <alignment/>
      <protection/>
    </xf>
    <xf numFmtId="3" fontId="3" fillId="0" borderId="171" xfId="65" applyNumberFormat="1" applyFont="1" applyBorder="1">
      <alignment/>
      <protection/>
    </xf>
    <xf numFmtId="10" fontId="3" fillId="0" borderId="171" xfId="65" applyNumberFormat="1" applyFont="1" applyBorder="1">
      <alignment/>
      <protection/>
    </xf>
    <xf numFmtId="3" fontId="3" fillId="0" borderId="158" xfId="65" applyNumberFormat="1" applyFont="1" applyBorder="1">
      <alignment/>
      <protection/>
    </xf>
    <xf numFmtId="10" fontId="3" fillId="0" borderId="172" xfId="65" applyNumberFormat="1" applyFont="1" applyBorder="1">
      <alignment/>
      <protection/>
    </xf>
    <xf numFmtId="10" fontId="3" fillId="0" borderId="173" xfId="65" applyNumberFormat="1" applyFont="1" applyBorder="1">
      <alignment/>
      <protection/>
    </xf>
    <xf numFmtId="10" fontId="25" fillId="36" borderId="38" xfId="58" applyNumberFormat="1" applyFont="1" applyFill="1" applyBorder="1" applyAlignment="1">
      <alignment vertical="center"/>
      <protection/>
    </xf>
    <xf numFmtId="10" fontId="14" fillId="35" borderId="174" xfId="65" applyNumberFormat="1" applyFont="1" applyFill="1" applyBorder="1">
      <alignment/>
      <protection/>
    </xf>
    <xf numFmtId="10" fontId="14" fillId="35" borderId="79" xfId="65" applyNumberFormat="1" applyFont="1" applyFill="1" applyBorder="1">
      <alignment/>
      <protection/>
    </xf>
    <xf numFmtId="0" fontId="3" fillId="0" borderId="175" xfId="58" applyFont="1" applyFill="1" applyBorder="1">
      <alignment/>
      <protection/>
    </xf>
    <xf numFmtId="3" fontId="3" fillId="0" borderId="176" xfId="58" applyNumberFormat="1" applyFont="1" applyFill="1" applyBorder="1">
      <alignment/>
      <protection/>
    </xf>
    <xf numFmtId="3" fontId="3" fillId="0" borderId="177" xfId="58" applyNumberFormat="1" applyFont="1" applyFill="1" applyBorder="1">
      <alignment/>
      <protection/>
    </xf>
    <xf numFmtId="3" fontId="3" fillId="0" borderId="178" xfId="58" applyNumberFormat="1" applyFont="1" applyFill="1" applyBorder="1">
      <alignment/>
      <protection/>
    </xf>
    <xf numFmtId="3" fontId="3" fillId="0" borderId="179" xfId="58" applyNumberFormat="1" applyFont="1" applyFill="1" applyBorder="1">
      <alignment/>
      <protection/>
    </xf>
    <xf numFmtId="3" fontId="3" fillId="0" borderId="180" xfId="58" applyNumberFormat="1" applyFont="1" applyFill="1" applyBorder="1">
      <alignment/>
      <protection/>
    </xf>
    <xf numFmtId="10" fontId="3" fillId="0" borderId="181" xfId="58" applyNumberFormat="1" applyFont="1" applyFill="1" applyBorder="1">
      <alignment/>
      <protection/>
    </xf>
    <xf numFmtId="10" fontId="6" fillId="0" borderId="181" xfId="58" applyNumberFormat="1" applyFont="1" applyFill="1" applyBorder="1" applyAlignment="1">
      <alignment horizontal="right"/>
      <protection/>
    </xf>
    <xf numFmtId="10" fontId="3" fillId="0" borderId="182" xfId="58" applyNumberFormat="1" applyFont="1" applyFill="1" applyBorder="1" applyAlignment="1">
      <alignment horizontal="right"/>
      <protection/>
    </xf>
    <xf numFmtId="3" fontId="3" fillId="0" borderId="183" xfId="58" applyNumberFormat="1" applyFont="1" applyFill="1" applyBorder="1">
      <alignment/>
      <protection/>
    </xf>
    <xf numFmtId="0" fontId="3" fillId="0" borderId="184" xfId="58" applyFont="1" applyFill="1" applyBorder="1">
      <alignment/>
      <protection/>
    </xf>
    <xf numFmtId="3" fontId="3" fillId="0" borderId="185" xfId="58" applyNumberFormat="1" applyFont="1" applyFill="1" applyBorder="1">
      <alignment/>
      <protection/>
    </xf>
    <xf numFmtId="3" fontId="3" fillId="0" borderId="186" xfId="58" applyNumberFormat="1" applyFont="1" applyFill="1" applyBorder="1">
      <alignment/>
      <protection/>
    </xf>
    <xf numFmtId="3" fontId="3" fillId="0" borderId="187" xfId="58" applyNumberFormat="1" applyFont="1" applyFill="1" applyBorder="1">
      <alignment/>
      <protection/>
    </xf>
    <xf numFmtId="3" fontId="3" fillId="0" borderId="188" xfId="58" applyNumberFormat="1" applyFont="1" applyFill="1" applyBorder="1">
      <alignment/>
      <protection/>
    </xf>
    <xf numFmtId="3" fontId="3" fillId="0" borderId="189" xfId="58" applyNumberFormat="1" applyFont="1" applyFill="1" applyBorder="1">
      <alignment/>
      <protection/>
    </xf>
    <xf numFmtId="10" fontId="3" fillId="0" borderId="190" xfId="58" applyNumberFormat="1" applyFont="1" applyFill="1" applyBorder="1">
      <alignment/>
      <protection/>
    </xf>
    <xf numFmtId="10" fontId="6" fillId="0" borderId="190" xfId="58" applyNumberFormat="1" applyFont="1" applyFill="1" applyBorder="1" applyAlignment="1">
      <alignment horizontal="right"/>
      <protection/>
    </xf>
    <xf numFmtId="3" fontId="3" fillId="0" borderId="191" xfId="58" applyNumberFormat="1" applyFont="1" applyFill="1" applyBorder="1">
      <alignment/>
      <protection/>
    </xf>
    <xf numFmtId="10" fontId="3" fillId="0" borderId="192" xfId="58" applyNumberFormat="1" applyFont="1" applyFill="1" applyBorder="1" applyAlignment="1">
      <alignment horizontal="right"/>
      <protection/>
    </xf>
    <xf numFmtId="0" fontId="134" fillId="33" borderId="82" xfId="57" applyFont="1" applyFill="1" applyBorder="1">
      <alignment/>
      <protection/>
    </xf>
    <xf numFmtId="0" fontId="135" fillId="33" borderId="85" xfId="57" applyFont="1" applyFill="1" applyBorder="1">
      <alignment/>
      <protection/>
    </xf>
    <xf numFmtId="0" fontId="134" fillId="33" borderId="16" xfId="57" applyFont="1" applyFill="1" applyBorder="1">
      <alignment/>
      <protection/>
    </xf>
    <xf numFmtId="0" fontId="135" fillId="33" borderId="15" xfId="57" applyFont="1" applyFill="1" applyBorder="1">
      <alignment/>
      <protection/>
    </xf>
    <xf numFmtId="0" fontId="136" fillId="33" borderId="16" xfId="57" applyFont="1" applyFill="1" applyBorder="1">
      <alignment/>
      <protection/>
    </xf>
    <xf numFmtId="0" fontId="137" fillId="33" borderId="16" xfId="57" applyFont="1" applyFill="1" applyBorder="1">
      <alignment/>
      <protection/>
    </xf>
    <xf numFmtId="0" fontId="134" fillId="33" borderId="193" xfId="57" applyFont="1" applyFill="1" applyBorder="1">
      <alignment/>
      <protection/>
    </xf>
    <xf numFmtId="0" fontId="135" fillId="33" borderId="194" xfId="57" applyFont="1" applyFill="1" applyBorder="1">
      <alignment/>
      <protection/>
    </xf>
    <xf numFmtId="0" fontId="33" fillId="38" borderId="13" xfId="57" applyFont="1" applyFill="1" applyBorder="1">
      <alignment/>
      <protection/>
    </xf>
    <xf numFmtId="0" fontId="33" fillId="38" borderId="12" xfId="57" applyFont="1" applyFill="1" applyBorder="1">
      <alignment/>
      <protection/>
    </xf>
    <xf numFmtId="0" fontId="36" fillId="2" borderId="70" xfId="57" applyFont="1" applyFill="1" applyBorder="1">
      <alignment/>
      <protection/>
    </xf>
    <xf numFmtId="0" fontId="37" fillId="2" borderId="71" xfId="46" applyFont="1" applyFill="1" applyBorder="1" applyAlignment="1" applyProtection="1">
      <alignment horizontal="left" indent="1"/>
      <protection/>
    </xf>
    <xf numFmtId="0" fontId="37" fillId="2" borderId="195" xfId="46" applyFont="1" applyFill="1" applyBorder="1" applyAlignment="1" applyProtection="1">
      <alignment horizontal="left" indent="1"/>
      <protection/>
    </xf>
    <xf numFmtId="0" fontId="36" fillId="2" borderId="196" xfId="57" applyFont="1" applyFill="1" applyBorder="1">
      <alignment/>
      <protection/>
    </xf>
    <xf numFmtId="0" fontId="37" fillId="2" borderId="197" xfId="46" applyFont="1" applyFill="1" applyBorder="1" applyAlignment="1" applyProtection="1">
      <alignment horizontal="left" indent="1"/>
      <protection/>
    </xf>
    <xf numFmtId="0" fontId="34" fillId="14" borderId="198" xfId="59" applyFont="1" applyFill="1" applyBorder="1">
      <alignment/>
      <protection/>
    </xf>
    <xf numFmtId="0" fontId="35" fillId="14" borderId="199" xfId="46" applyFont="1" applyFill="1" applyBorder="1" applyAlignment="1" applyProtection="1">
      <alignment horizontal="left" indent="1"/>
      <protection/>
    </xf>
    <xf numFmtId="37" fontId="133" fillId="0" borderId="16" xfId="61" applyFont="1" applyFill="1" applyBorder="1" applyAlignment="1" applyProtection="1">
      <alignment/>
      <protection/>
    </xf>
    <xf numFmtId="3" fontId="3" fillId="0" borderId="14" xfId="61" applyNumberFormat="1" applyFont="1" applyFill="1" applyBorder="1" applyAlignment="1">
      <alignment/>
      <protection/>
    </xf>
    <xf numFmtId="3" fontId="3" fillId="0" borderId="16" xfId="61" applyNumberFormat="1" applyFont="1" applyFill="1" applyBorder="1" applyAlignment="1">
      <alignment/>
      <protection/>
    </xf>
    <xf numFmtId="37" fontId="3" fillId="0" borderId="0" xfId="61" applyFont="1" applyFill="1" applyBorder="1" applyAlignment="1" applyProtection="1">
      <alignment/>
      <protection/>
    </xf>
    <xf numFmtId="37" fontId="3" fillId="0" borderId="15" xfId="61" applyFont="1" applyFill="1" applyBorder="1" applyAlignment="1" applyProtection="1">
      <alignment/>
      <protection/>
    </xf>
    <xf numFmtId="37" fontId="3" fillId="0" borderId="16" xfId="61" applyFont="1" applyFill="1" applyBorder="1" applyAlignment="1" applyProtection="1">
      <alignment/>
      <protection/>
    </xf>
    <xf numFmtId="37" fontId="3" fillId="0" borderId="78" xfId="61" applyFont="1" applyFill="1" applyBorder="1" applyAlignment="1" applyProtection="1">
      <alignment/>
      <protection/>
    </xf>
    <xf numFmtId="37" fontId="3" fillId="0" borderId="0" xfId="61" applyFont="1" applyAlignment="1">
      <alignment/>
      <protection/>
    </xf>
    <xf numFmtId="37" fontId="6" fillId="7" borderId="200" xfId="61" applyFont="1" applyFill="1" applyBorder="1">
      <alignment/>
      <protection/>
    </xf>
    <xf numFmtId="37" fontId="6" fillId="7" borderId="201" xfId="61" applyFont="1" applyFill="1" applyBorder="1">
      <alignment/>
      <protection/>
    </xf>
    <xf numFmtId="37" fontId="6" fillId="7" borderId="202" xfId="61" applyFont="1" applyFill="1" applyBorder="1">
      <alignment/>
      <protection/>
    </xf>
    <xf numFmtId="3" fontId="6" fillId="7" borderId="201" xfId="61" applyNumberFormat="1" applyFont="1" applyFill="1" applyBorder="1" applyAlignment="1">
      <alignment horizontal="right"/>
      <protection/>
    </xf>
    <xf numFmtId="3" fontId="6" fillId="7" borderId="203" xfId="61" applyNumberFormat="1" applyFont="1" applyFill="1" applyBorder="1" applyAlignment="1">
      <alignment horizontal="right"/>
      <protection/>
    </xf>
    <xf numFmtId="2" fontId="6" fillId="7" borderId="201" xfId="67" applyNumberFormat="1" applyFont="1" applyFill="1" applyBorder="1" applyAlignment="1" applyProtection="1">
      <alignment horizontal="right" indent="1"/>
      <protection/>
    </xf>
    <xf numFmtId="2" fontId="6" fillId="7" borderId="203" xfId="61" applyNumberFormat="1" applyFont="1" applyFill="1" applyBorder="1">
      <alignment/>
      <protection/>
    </xf>
    <xf numFmtId="2" fontId="6" fillId="7" borderId="201" xfId="61" applyNumberFormat="1" applyFont="1" applyFill="1" applyBorder="1">
      <alignment/>
      <protection/>
    </xf>
    <xf numFmtId="2" fontId="6" fillId="7" borderId="204" xfId="61" applyNumberFormat="1" applyFont="1" applyFill="1" applyBorder="1" applyAlignment="1" applyProtection="1">
      <alignment horizontal="right" indent="1"/>
      <protection/>
    </xf>
    <xf numFmtId="37" fontId="6" fillId="7" borderId="201" xfId="61" applyFont="1" applyFill="1" applyBorder="1" applyAlignment="1">
      <alignment/>
      <protection/>
    </xf>
    <xf numFmtId="37" fontId="6" fillId="2" borderId="200" xfId="61" applyFont="1" applyFill="1" applyBorder="1" applyProtection="1">
      <alignment/>
      <protection/>
    </xf>
    <xf numFmtId="37" fontId="6" fillId="2" borderId="201" xfId="61" applyFont="1" applyFill="1" applyBorder="1" applyProtection="1">
      <alignment/>
      <protection/>
    </xf>
    <xf numFmtId="37" fontId="6" fillId="2" borderId="202" xfId="61" applyFont="1" applyFill="1" applyBorder="1" applyProtection="1">
      <alignment/>
      <protection/>
    </xf>
    <xf numFmtId="37" fontId="6" fillId="2" borderId="201" xfId="61" applyFont="1" applyFill="1" applyBorder="1" applyAlignment="1" applyProtection="1">
      <alignment/>
      <protection/>
    </xf>
    <xf numFmtId="3" fontId="6" fillId="2" borderId="84" xfId="61" applyNumberFormat="1" applyFont="1" applyFill="1" applyBorder="1">
      <alignment/>
      <protection/>
    </xf>
    <xf numFmtId="3" fontId="6" fillId="2" borderId="0" xfId="61" applyNumberFormat="1" applyFont="1" applyFill="1" applyBorder="1">
      <alignment/>
      <protection/>
    </xf>
    <xf numFmtId="3" fontId="6" fillId="2" borderId="21" xfId="61" applyNumberFormat="1" applyFont="1" applyFill="1" applyBorder="1">
      <alignment/>
      <protection/>
    </xf>
    <xf numFmtId="3" fontId="6" fillId="2" borderId="0" xfId="61" applyNumberFormat="1" applyFont="1" applyFill="1" applyBorder="1" applyAlignment="1">
      <alignment/>
      <protection/>
    </xf>
    <xf numFmtId="37" fontId="6" fillId="2" borderId="21" xfId="61" applyFont="1" applyFill="1" applyBorder="1" applyAlignment="1" applyProtection="1">
      <alignment horizontal="right"/>
      <protection/>
    </xf>
    <xf numFmtId="3" fontId="6" fillId="2" borderId="0" xfId="61" applyNumberFormat="1" applyFont="1" applyFill="1" applyBorder="1" applyAlignment="1">
      <alignment horizontal="right"/>
      <protection/>
    </xf>
    <xf numFmtId="3" fontId="6" fillId="2" borderId="17" xfId="61" applyNumberFormat="1" applyFont="1" applyFill="1" applyBorder="1" applyAlignment="1">
      <alignment horizontal="right"/>
      <protection/>
    </xf>
    <xf numFmtId="37" fontId="3" fillId="2" borderId="21" xfId="61" applyFont="1" applyFill="1" applyBorder="1" applyAlignment="1" applyProtection="1">
      <alignment horizontal="right"/>
      <protection/>
    </xf>
    <xf numFmtId="2" fontId="6" fillId="2" borderId="0" xfId="67" applyNumberFormat="1" applyFont="1" applyFill="1" applyBorder="1" applyAlignment="1" applyProtection="1">
      <alignment horizontal="center"/>
      <protection/>
    </xf>
    <xf numFmtId="2" fontId="6" fillId="2" borderId="17" xfId="61" applyNumberFormat="1" applyFont="1" applyFill="1" applyBorder="1" applyProtection="1">
      <alignment/>
      <protection/>
    </xf>
    <xf numFmtId="2" fontId="6" fillId="2" borderId="0" xfId="61" applyNumberFormat="1" applyFont="1" applyFill="1" applyBorder="1" applyProtection="1">
      <alignment/>
      <protection/>
    </xf>
    <xf numFmtId="2" fontId="6" fillId="2" borderId="10" xfId="61" applyNumberFormat="1" applyFont="1" applyFill="1" applyBorder="1" applyAlignment="1" applyProtection="1">
      <alignment horizontal="center"/>
      <protection/>
    </xf>
    <xf numFmtId="37" fontId="16" fillId="39" borderId="13" xfId="61" applyFont="1" applyFill="1" applyBorder="1" applyAlignment="1">
      <alignment vertical="center"/>
      <protection/>
    </xf>
    <xf numFmtId="37" fontId="16" fillId="39" borderId="10" xfId="61" applyFont="1" applyFill="1" applyBorder="1" applyAlignment="1">
      <alignment vertical="center"/>
      <protection/>
    </xf>
    <xf numFmtId="37" fontId="3" fillId="39" borderId="12" xfId="61" applyFont="1" applyFill="1" applyBorder="1">
      <alignment/>
      <protection/>
    </xf>
    <xf numFmtId="37" fontId="18" fillId="39" borderId="82" xfId="61" applyFont="1" applyFill="1" applyBorder="1">
      <alignment/>
      <protection/>
    </xf>
    <xf numFmtId="37" fontId="18" fillId="39" borderId="85" xfId="61" applyFont="1" applyFill="1" applyBorder="1">
      <alignment/>
      <protection/>
    </xf>
    <xf numFmtId="37" fontId="18" fillId="39" borderId="16" xfId="61" applyFont="1" applyFill="1" applyBorder="1">
      <alignment/>
      <protection/>
    </xf>
    <xf numFmtId="37" fontId="18" fillId="39" borderId="15" xfId="61" applyFont="1" applyFill="1" applyBorder="1">
      <alignment/>
      <protection/>
    </xf>
    <xf numFmtId="37" fontId="16" fillId="39" borderId="13" xfId="61" applyFont="1" applyFill="1" applyBorder="1" applyAlignment="1" applyProtection="1">
      <alignment vertical="center"/>
      <protection/>
    </xf>
    <xf numFmtId="37" fontId="16" fillId="39" borderId="10" xfId="61" applyFont="1" applyFill="1" applyBorder="1" applyAlignment="1" applyProtection="1">
      <alignment vertical="center"/>
      <protection/>
    </xf>
    <xf numFmtId="37" fontId="16" fillId="39" borderId="0" xfId="61" applyFont="1" applyFill="1" applyBorder="1" applyAlignment="1" applyProtection="1">
      <alignment horizontal="center" vertical="center"/>
      <protection/>
    </xf>
    <xf numFmtId="37" fontId="16" fillId="39" borderId="82" xfId="61" applyFont="1" applyFill="1" applyBorder="1" applyAlignment="1">
      <alignment horizontal="centerContinuous" vertical="center"/>
      <protection/>
    </xf>
    <xf numFmtId="37" fontId="16" fillId="39" borderId="85" xfId="61" applyFont="1" applyFill="1" applyBorder="1" applyAlignment="1">
      <alignment horizontal="centerContinuous" vertical="center"/>
      <protection/>
    </xf>
    <xf numFmtId="37" fontId="13" fillId="39" borderId="13" xfId="61" applyFont="1" applyFill="1" applyBorder="1" applyAlignment="1" applyProtection="1">
      <alignment horizontal="centerContinuous"/>
      <protection/>
    </xf>
    <xf numFmtId="37" fontId="13" fillId="39" borderId="12" xfId="61" applyFont="1" applyFill="1" applyBorder="1" applyAlignment="1">
      <alignment horizontal="centerContinuous"/>
      <protection/>
    </xf>
    <xf numFmtId="37" fontId="13" fillId="39" borderId="77" xfId="61" applyFont="1" applyFill="1" applyBorder="1" applyAlignment="1" applyProtection="1">
      <alignment horizontal="center"/>
      <protection/>
    </xf>
    <xf numFmtId="37" fontId="13" fillId="39" borderId="205" xfId="61" applyFont="1" applyFill="1" applyBorder="1" applyAlignment="1" applyProtection="1">
      <alignment horizontal="center"/>
      <protection/>
    </xf>
    <xf numFmtId="37" fontId="13" fillId="39" borderId="206" xfId="61" applyFont="1" applyFill="1" applyBorder="1" applyAlignment="1" applyProtection="1">
      <alignment horizontal="center"/>
      <protection/>
    </xf>
    <xf numFmtId="37" fontId="13" fillId="39" borderId="207" xfId="61" applyFont="1" applyFill="1" applyBorder="1" applyAlignment="1" applyProtection="1">
      <alignment horizontal="center"/>
      <protection/>
    </xf>
    <xf numFmtId="37" fontId="13" fillId="39" borderId="46" xfId="61" applyFont="1" applyFill="1" applyBorder="1" applyAlignment="1" applyProtection="1">
      <alignment horizontal="center"/>
      <protection/>
    </xf>
    <xf numFmtId="37" fontId="13" fillId="39" borderId="208" xfId="61" applyFont="1" applyFill="1" applyBorder="1" applyAlignment="1" applyProtection="1">
      <alignment horizontal="center"/>
      <protection/>
    </xf>
    <xf numFmtId="37" fontId="138" fillId="33" borderId="0" xfId="47" applyNumberFormat="1" applyFont="1" applyFill="1" applyBorder="1" applyAlignment="1">
      <alignment/>
    </xf>
    <xf numFmtId="37" fontId="42" fillId="33" borderId="0" xfId="47" applyNumberFormat="1" applyFont="1" applyFill="1" applyBorder="1" applyAlignment="1">
      <alignment/>
    </xf>
    <xf numFmtId="0" fontId="13" fillId="9" borderId="0" xfId="58" applyFont="1" applyFill="1">
      <alignment/>
      <protection/>
    </xf>
    <xf numFmtId="0" fontId="3" fillId="9" borderId="0" xfId="58" applyFont="1" applyFill="1">
      <alignment/>
      <protection/>
    </xf>
    <xf numFmtId="37" fontId="87" fillId="33" borderId="0" xfId="46" applyNumberFormat="1" applyFont="1" applyFill="1" applyBorder="1" applyAlignment="1" applyProtection="1">
      <alignment horizontal="center"/>
      <protection/>
    </xf>
    <xf numFmtId="37" fontId="87" fillId="33" borderId="0" xfId="46" applyNumberFormat="1" applyFont="1" applyFill="1" applyBorder="1" applyAlignment="1" applyProtection="1">
      <alignment horizontal="center"/>
      <protection/>
    </xf>
    <xf numFmtId="0" fontId="14" fillId="9" borderId="0" xfId="58" applyFont="1" applyFill="1">
      <alignment/>
      <protection/>
    </xf>
    <xf numFmtId="0" fontId="6" fillId="9" borderId="0" xfId="58" applyFont="1" applyFill="1">
      <alignment/>
      <protection/>
    </xf>
    <xf numFmtId="0" fontId="44" fillId="36" borderId="41" xfId="58" applyNumberFormat="1" applyFont="1" applyFill="1" applyBorder="1" applyAlignment="1">
      <alignment vertical="center"/>
      <protection/>
    </xf>
    <xf numFmtId="0" fontId="44" fillId="36" borderId="35" xfId="58" applyNumberFormat="1" applyFont="1" applyFill="1" applyBorder="1" applyAlignment="1">
      <alignment vertical="center"/>
      <protection/>
    </xf>
    <xf numFmtId="3" fontId="44" fillId="36" borderId="40" xfId="58" applyNumberFormat="1" applyFont="1" applyFill="1" applyBorder="1" applyAlignment="1">
      <alignment vertical="center"/>
      <protection/>
    </xf>
    <xf numFmtId="3" fontId="44" fillId="36" borderId="35" xfId="58" applyNumberFormat="1" applyFont="1" applyFill="1" applyBorder="1" applyAlignment="1">
      <alignment vertical="center"/>
      <protection/>
    </xf>
    <xf numFmtId="3" fontId="44" fillId="36" borderId="36" xfId="58" applyNumberFormat="1" applyFont="1" applyFill="1" applyBorder="1" applyAlignment="1">
      <alignment vertical="center"/>
      <protection/>
    </xf>
    <xf numFmtId="3" fontId="44" fillId="36" borderId="34" xfId="58" applyNumberFormat="1" applyFont="1" applyFill="1" applyBorder="1" applyAlignment="1">
      <alignment vertical="center"/>
      <protection/>
    </xf>
    <xf numFmtId="187" fontId="44" fillId="36" borderId="38" xfId="58" applyNumberFormat="1" applyFont="1" applyFill="1" applyBorder="1" applyAlignment="1">
      <alignment vertical="center"/>
      <protection/>
    </xf>
    <xf numFmtId="3" fontId="44" fillId="36" borderId="37" xfId="58" applyNumberFormat="1" applyFont="1" applyFill="1" applyBorder="1" applyAlignment="1">
      <alignment vertical="center"/>
      <protection/>
    </xf>
    <xf numFmtId="10" fontId="44" fillId="36" borderId="38" xfId="58" applyNumberFormat="1" applyFont="1" applyFill="1" applyBorder="1" applyAlignment="1">
      <alignment horizontal="right" vertical="center"/>
      <protection/>
    </xf>
    <xf numFmtId="3" fontId="44" fillId="36" borderId="39" xfId="58" applyNumberFormat="1" applyFont="1" applyFill="1" applyBorder="1" applyAlignment="1">
      <alignment vertical="center"/>
      <protection/>
    </xf>
    <xf numFmtId="10" fontId="44" fillId="36" borderId="33" xfId="58" applyNumberFormat="1" applyFont="1" applyFill="1" applyBorder="1" applyAlignment="1">
      <alignment horizontal="right" vertical="center"/>
      <protection/>
    </xf>
    <xf numFmtId="0" fontId="44" fillId="0" borderId="0" xfId="58" applyFont="1" applyFill="1" applyAlignment="1">
      <alignment vertical="center"/>
      <protection/>
    </xf>
    <xf numFmtId="0" fontId="23" fillId="36" borderId="31" xfId="64" applyNumberFormat="1" applyFont="1" applyFill="1" applyBorder="1" applyAlignment="1">
      <alignment vertical="center"/>
      <protection/>
    </xf>
    <xf numFmtId="3" fontId="23" fillId="36" borderId="31" xfId="64" applyNumberFormat="1" applyFont="1" applyFill="1" applyBorder="1" applyAlignment="1">
      <alignment vertical="center"/>
      <protection/>
    </xf>
    <xf numFmtId="3" fontId="23" fillId="36" borderId="30" xfId="64" applyNumberFormat="1" applyFont="1" applyFill="1" applyBorder="1" applyAlignment="1">
      <alignment vertical="center"/>
      <protection/>
    </xf>
    <xf numFmtId="10" fontId="23" fillId="36" borderId="32" xfId="64" applyNumberFormat="1" applyFont="1" applyFill="1" applyBorder="1" applyAlignment="1">
      <alignment vertical="center"/>
      <protection/>
    </xf>
    <xf numFmtId="2" fontId="23" fillId="36" borderId="29" xfId="64" applyNumberFormat="1" applyFont="1" applyFill="1" applyBorder="1" applyAlignment="1">
      <alignment vertical="center"/>
      <protection/>
    </xf>
    <xf numFmtId="3" fontId="23" fillId="36" borderId="209" xfId="64" applyNumberFormat="1" applyFont="1" applyFill="1" applyBorder="1" applyAlignment="1">
      <alignment vertical="center"/>
      <protection/>
    </xf>
    <xf numFmtId="3" fontId="23" fillId="36" borderId="210" xfId="64" applyNumberFormat="1" applyFont="1" applyFill="1" applyBorder="1" applyAlignment="1">
      <alignment vertical="center"/>
      <protection/>
    </xf>
    <xf numFmtId="0" fontId="22" fillId="0" borderId="0" xfId="64" applyFont="1" applyAlignment="1">
      <alignment vertical="center"/>
      <protection/>
    </xf>
    <xf numFmtId="0" fontId="45" fillId="35" borderId="211" xfId="65" applyNumberFormat="1" applyFont="1" applyFill="1" applyBorder="1" applyAlignment="1">
      <alignment vertical="center"/>
      <protection/>
    </xf>
    <xf numFmtId="3" fontId="45" fillId="35" borderId="27" xfId="65" applyNumberFormat="1" applyFont="1" applyFill="1" applyBorder="1" applyAlignment="1">
      <alignment vertical="center"/>
      <protection/>
    </xf>
    <xf numFmtId="3" fontId="45" fillId="35" borderId="23" xfId="65" applyNumberFormat="1" applyFont="1" applyFill="1" applyBorder="1" applyAlignment="1">
      <alignment vertical="center"/>
      <protection/>
    </xf>
    <xf numFmtId="10" fontId="45" fillId="35" borderId="174" xfId="65" applyNumberFormat="1" applyFont="1" applyFill="1" applyBorder="1" applyAlignment="1">
      <alignment vertical="center"/>
      <protection/>
    </xf>
    <xf numFmtId="10" fontId="45" fillId="35" borderId="212" xfId="65" applyNumberFormat="1" applyFont="1" applyFill="1" applyBorder="1" applyAlignment="1">
      <alignment vertical="center"/>
      <protection/>
    </xf>
    <xf numFmtId="3" fontId="45" fillId="35" borderId="213" xfId="65" applyNumberFormat="1" applyFont="1" applyFill="1" applyBorder="1" applyAlignment="1">
      <alignment vertical="center"/>
      <protection/>
    </xf>
    <xf numFmtId="10" fontId="45" fillId="35" borderId="79" xfId="65" applyNumberFormat="1" applyFont="1" applyFill="1" applyBorder="1" applyAlignment="1">
      <alignment vertical="center"/>
      <protection/>
    </xf>
    <xf numFmtId="0" fontId="45" fillId="0" borderId="0" xfId="65" applyFont="1">
      <alignment/>
      <protection/>
    </xf>
    <xf numFmtId="0" fontId="46" fillId="35" borderId="211" xfId="65" applyNumberFormat="1" applyFont="1" applyFill="1" applyBorder="1" applyAlignment="1">
      <alignment vertical="center"/>
      <protection/>
    </xf>
    <xf numFmtId="3" fontId="46" fillId="35" borderId="27" xfId="65" applyNumberFormat="1" applyFont="1" applyFill="1" applyBorder="1" applyAlignment="1">
      <alignment vertical="center"/>
      <protection/>
    </xf>
    <xf numFmtId="3" fontId="46" fillId="35" borderId="23" xfId="65" applyNumberFormat="1" applyFont="1" applyFill="1" applyBorder="1" applyAlignment="1">
      <alignment vertical="center"/>
      <protection/>
    </xf>
    <xf numFmtId="187" fontId="46" fillId="35" borderId="174" xfId="65" applyNumberFormat="1" applyFont="1" applyFill="1" applyBorder="1" applyAlignment="1">
      <alignment vertical="center"/>
      <protection/>
    </xf>
    <xf numFmtId="3" fontId="46" fillId="35" borderId="213" xfId="65" applyNumberFormat="1" applyFont="1" applyFill="1" applyBorder="1" applyAlignment="1">
      <alignment vertical="center"/>
      <protection/>
    </xf>
    <xf numFmtId="0" fontId="46" fillId="0" borderId="0" xfId="65" applyFont="1">
      <alignment/>
      <protection/>
    </xf>
    <xf numFmtId="0" fontId="46" fillId="36" borderId="214" xfId="58" applyNumberFormat="1" applyFont="1" applyFill="1" applyBorder="1" applyAlignment="1">
      <alignment vertical="center"/>
      <protection/>
    </xf>
    <xf numFmtId="3" fontId="46" fillId="36" borderId="215" xfId="58" applyNumberFormat="1" applyFont="1" applyFill="1" applyBorder="1" applyAlignment="1">
      <alignment vertical="center"/>
      <protection/>
    </xf>
    <xf numFmtId="3" fontId="46" fillId="36" borderId="216" xfId="58" applyNumberFormat="1" applyFont="1" applyFill="1" applyBorder="1" applyAlignment="1">
      <alignment vertical="center"/>
      <protection/>
    </xf>
    <xf numFmtId="3" fontId="46" fillId="36" borderId="217" xfId="58" applyNumberFormat="1" applyFont="1" applyFill="1" applyBorder="1" applyAlignment="1">
      <alignment vertical="center"/>
      <protection/>
    </xf>
    <xf numFmtId="9" fontId="46" fillId="36" borderId="218" xfId="58" applyNumberFormat="1" applyFont="1" applyFill="1" applyBorder="1" applyAlignment="1">
      <alignment vertical="center"/>
      <protection/>
    </xf>
    <xf numFmtId="10" fontId="46" fillId="36" borderId="219" xfId="58" applyNumberFormat="1" applyFont="1" applyFill="1" applyBorder="1" applyAlignment="1">
      <alignment horizontal="right" vertical="center"/>
      <protection/>
    </xf>
    <xf numFmtId="10" fontId="46" fillId="36" borderId="78" xfId="58" applyNumberFormat="1" applyFont="1" applyFill="1" applyBorder="1" applyAlignment="1">
      <alignment horizontal="right" vertical="center"/>
      <protection/>
    </xf>
    <xf numFmtId="0" fontId="46" fillId="0" borderId="0" xfId="58" applyFont="1" applyFill="1" applyAlignment="1">
      <alignment vertical="center"/>
      <protection/>
    </xf>
    <xf numFmtId="0" fontId="44" fillId="8" borderId="220" xfId="58" applyNumberFormat="1" applyFont="1" applyFill="1" applyBorder="1" applyAlignment="1">
      <alignment vertical="center"/>
      <protection/>
    </xf>
    <xf numFmtId="3" fontId="44" fillId="8" borderId="221" xfId="58" applyNumberFormat="1" applyFont="1" applyFill="1" applyBorder="1" applyAlignment="1">
      <alignment vertical="center"/>
      <protection/>
    </xf>
    <xf numFmtId="3" fontId="44" fillId="8" borderId="0" xfId="58" applyNumberFormat="1" applyFont="1" applyFill="1" applyBorder="1" applyAlignment="1">
      <alignment vertical="center"/>
      <protection/>
    </xf>
    <xf numFmtId="3" fontId="44" fillId="8" borderId="222" xfId="58" applyNumberFormat="1" applyFont="1" applyFill="1" applyBorder="1" applyAlignment="1">
      <alignment vertical="center"/>
      <protection/>
    </xf>
    <xf numFmtId="3" fontId="44" fillId="8" borderId="223" xfId="58" applyNumberFormat="1" applyFont="1" applyFill="1" applyBorder="1" applyAlignment="1">
      <alignment vertical="center"/>
      <protection/>
    </xf>
    <xf numFmtId="3" fontId="44" fillId="8" borderId="74" xfId="58" applyNumberFormat="1" applyFont="1" applyFill="1" applyBorder="1" applyAlignment="1">
      <alignment vertical="center"/>
      <protection/>
    </xf>
    <xf numFmtId="10" fontId="44" fillId="8" borderId="224" xfId="58" applyNumberFormat="1" applyFont="1" applyFill="1" applyBorder="1" applyAlignment="1">
      <alignment vertical="center"/>
      <protection/>
    </xf>
    <xf numFmtId="10" fontId="44" fillId="8" borderId="224" xfId="58" applyNumberFormat="1" applyFont="1" applyFill="1" applyBorder="1" applyAlignment="1">
      <alignment horizontal="right" vertical="center"/>
      <protection/>
    </xf>
    <xf numFmtId="10" fontId="44" fillId="8" borderId="78" xfId="58" applyNumberFormat="1" applyFont="1" applyFill="1" applyBorder="1" applyAlignment="1">
      <alignment horizontal="right" vertical="center"/>
      <protection/>
    </xf>
    <xf numFmtId="0" fontId="44" fillId="35" borderId="220" xfId="58" applyNumberFormat="1" applyFont="1" applyFill="1" applyBorder="1" applyAlignment="1">
      <alignment vertical="center"/>
      <protection/>
    </xf>
    <xf numFmtId="3" fontId="44" fillId="35" borderId="221" xfId="58" applyNumberFormat="1" applyFont="1" applyFill="1" applyBorder="1" applyAlignment="1">
      <alignment vertical="center"/>
      <protection/>
    </xf>
    <xf numFmtId="3" fontId="44" fillId="35" borderId="0" xfId="58" applyNumberFormat="1" applyFont="1" applyFill="1" applyBorder="1" applyAlignment="1">
      <alignment vertical="center"/>
      <protection/>
    </xf>
    <xf numFmtId="3" fontId="44" fillId="35" borderId="222" xfId="58" applyNumberFormat="1" applyFont="1" applyFill="1" applyBorder="1" applyAlignment="1">
      <alignment vertical="center"/>
      <protection/>
    </xf>
    <xf numFmtId="187" fontId="44" fillId="35" borderId="224" xfId="58" applyNumberFormat="1" applyFont="1" applyFill="1" applyBorder="1" applyAlignment="1">
      <alignment vertical="center"/>
      <protection/>
    </xf>
    <xf numFmtId="10" fontId="44" fillId="35" borderId="78" xfId="58" applyNumberFormat="1" applyFont="1" applyFill="1" applyBorder="1" applyAlignment="1">
      <alignment horizontal="right" vertical="center"/>
      <protection/>
    </xf>
    <xf numFmtId="10" fontId="3" fillId="0" borderId="181" xfId="58" applyNumberFormat="1" applyFont="1" applyFill="1" applyBorder="1" applyAlignment="1">
      <alignment horizontal="right"/>
      <protection/>
    </xf>
    <xf numFmtId="0" fontId="46" fillId="36" borderId="41" xfId="58" applyNumberFormat="1" applyFont="1" applyFill="1" applyBorder="1" applyAlignment="1">
      <alignment vertical="center"/>
      <protection/>
    </xf>
    <xf numFmtId="3" fontId="46" fillId="36" borderId="40" xfId="58" applyNumberFormat="1" applyFont="1" applyFill="1" applyBorder="1" applyAlignment="1">
      <alignment vertical="center"/>
      <protection/>
    </xf>
    <xf numFmtId="3" fontId="46" fillId="36" borderId="35" xfId="58" applyNumberFormat="1" applyFont="1" applyFill="1" applyBorder="1" applyAlignment="1">
      <alignment vertical="center"/>
      <protection/>
    </xf>
    <xf numFmtId="3" fontId="46" fillId="36" borderId="36" xfId="58" applyNumberFormat="1" applyFont="1" applyFill="1" applyBorder="1" applyAlignment="1">
      <alignment vertical="center"/>
      <protection/>
    </xf>
    <xf numFmtId="187" fontId="46" fillId="36" borderId="225" xfId="58" applyNumberFormat="1" applyFont="1" applyFill="1" applyBorder="1" applyAlignment="1">
      <alignment vertical="center"/>
      <protection/>
    </xf>
    <xf numFmtId="10" fontId="46" fillId="36" borderId="226" xfId="58" applyNumberFormat="1" applyFont="1" applyFill="1" applyBorder="1" applyAlignment="1">
      <alignment horizontal="right" vertical="center"/>
      <protection/>
    </xf>
    <xf numFmtId="10" fontId="46" fillId="36" borderId="227" xfId="58" applyNumberFormat="1" applyFont="1" applyFill="1" applyBorder="1" applyAlignment="1">
      <alignment horizontal="right" vertical="center"/>
      <protection/>
    </xf>
    <xf numFmtId="0" fontId="44" fillId="36" borderId="220" xfId="58" applyNumberFormat="1" applyFont="1" applyFill="1" applyBorder="1" applyAlignment="1">
      <alignment vertical="center"/>
      <protection/>
    </xf>
    <xf numFmtId="3" fontId="44" fillId="36" borderId="221" xfId="58" applyNumberFormat="1" applyFont="1" applyFill="1" applyBorder="1" applyAlignment="1">
      <alignment vertical="center"/>
      <protection/>
    </xf>
    <xf numFmtId="3" fontId="44" fillId="36" borderId="0" xfId="58" applyNumberFormat="1" applyFont="1" applyFill="1" applyBorder="1" applyAlignment="1">
      <alignment vertical="center"/>
      <protection/>
    </xf>
    <xf numFmtId="3" fontId="44" fillId="36" borderId="222" xfId="58" applyNumberFormat="1" applyFont="1" applyFill="1" applyBorder="1" applyAlignment="1">
      <alignment vertical="center"/>
      <protection/>
    </xf>
    <xf numFmtId="3" fontId="44" fillId="36" borderId="223" xfId="58" applyNumberFormat="1" applyFont="1" applyFill="1" applyBorder="1" applyAlignment="1">
      <alignment vertical="center"/>
      <protection/>
    </xf>
    <xf numFmtId="187" fontId="44" fillId="36" borderId="224" xfId="58" applyNumberFormat="1" applyFont="1" applyFill="1" applyBorder="1" applyAlignment="1">
      <alignment vertical="center"/>
      <protection/>
    </xf>
    <xf numFmtId="10" fontId="44" fillId="36" borderId="73" xfId="58" applyNumberFormat="1" applyFont="1" applyFill="1" applyBorder="1" applyAlignment="1">
      <alignment horizontal="right" vertical="center"/>
      <protection/>
    </xf>
    <xf numFmtId="3" fontId="44" fillId="36" borderId="228" xfId="58" applyNumberFormat="1" applyFont="1" applyFill="1" applyBorder="1" applyAlignment="1">
      <alignment vertical="center"/>
      <protection/>
    </xf>
    <xf numFmtId="187" fontId="44" fillId="36" borderId="73" xfId="58" applyNumberFormat="1" applyFont="1" applyFill="1" applyBorder="1" applyAlignment="1">
      <alignment vertical="center"/>
      <protection/>
    </xf>
    <xf numFmtId="10" fontId="44" fillId="36" borderId="78" xfId="58" applyNumberFormat="1" applyFont="1" applyFill="1" applyBorder="1" applyAlignment="1">
      <alignment horizontal="right" vertical="center"/>
      <protection/>
    </xf>
    <xf numFmtId="10" fontId="3" fillId="0" borderId="177" xfId="58" applyNumberFormat="1" applyFont="1" applyFill="1" applyBorder="1" applyAlignment="1">
      <alignment horizontal="right"/>
      <protection/>
    </xf>
    <xf numFmtId="3" fontId="3" fillId="0" borderId="229" xfId="58" applyNumberFormat="1" applyFont="1" applyFill="1" applyBorder="1">
      <alignment/>
      <protection/>
    </xf>
    <xf numFmtId="10" fontId="3" fillId="0" borderId="177" xfId="58" applyNumberFormat="1" applyFont="1" applyFill="1" applyBorder="1">
      <alignment/>
      <protection/>
    </xf>
    <xf numFmtId="0" fontId="139" fillId="38" borderId="230" xfId="57" applyFont="1" applyFill="1" applyBorder="1" applyAlignment="1">
      <alignment horizontal="center"/>
      <protection/>
    </xf>
    <xf numFmtId="0" fontId="139" fillId="38" borderId="231" xfId="57" applyFont="1" applyFill="1" applyBorder="1" applyAlignment="1">
      <alignment horizontal="center"/>
      <protection/>
    </xf>
    <xf numFmtId="0" fontId="140" fillId="38" borderId="16" xfId="57" applyFont="1" applyFill="1" applyBorder="1" applyAlignment="1">
      <alignment horizontal="center"/>
      <protection/>
    </xf>
    <xf numFmtId="0" fontId="140" fillId="38" borderId="15" xfId="57" applyFont="1" applyFill="1" applyBorder="1" applyAlignment="1">
      <alignment horizontal="center"/>
      <protection/>
    </xf>
    <xf numFmtId="0" fontId="141" fillId="38" borderId="16" xfId="57" applyFont="1" applyFill="1" applyBorder="1" applyAlignment="1">
      <alignment horizontal="center"/>
      <protection/>
    </xf>
    <xf numFmtId="0" fontId="141" fillId="38" borderId="15" xfId="57" applyFont="1" applyFill="1" applyBorder="1" applyAlignment="1">
      <alignment horizontal="center"/>
      <protection/>
    </xf>
    <xf numFmtId="37" fontId="142" fillId="2" borderId="0" xfId="46" applyNumberFormat="1" applyFont="1" applyFill="1" applyBorder="1" applyAlignment="1" applyProtection="1">
      <alignment horizontal="center" vertical="center"/>
      <protection/>
    </xf>
    <xf numFmtId="37" fontId="120" fillId="7" borderId="0" xfId="62" applyFont="1" applyFill="1" applyAlignment="1">
      <alignment horizontal="left" vertical="center" wrapText="1" indent="1"/>
      <protection/>
    </xf>
    <xf numFmtId="37" fontId="118" fillId="7" borderId="0" xfId="62" applyFont="1" applyFill="1" applyAlignment="1">
      <alignment horizontal="left" wrapText="1" indent="1"/>
      <protection/>
    </xf>
    <xf numFmtId="37" fontId="41" fillId="2" borderId="0" xfId="46" applyNumberFormat="1" applyFont="1" applyFill="1" applyBorder="1" applyAlignment="1" applyProtection="1">
      <alignment horizontal="center" vertical="center"/>
      <protection/>
    </xf>
    <xf numFmtId="37" fontId="16" fillId="39" borderId="82" xfId="61" applyFont="1" applyFill="1" applyBorder="1" applyAlignment="1" applyProtection="1">
      <alignment horizontal="center" vertical="center"/>
      <protection/>
    </xf>
    <xf numFmtId="37" fontId="16" fillId="39" borderId="84" xfId="61" applyFont="1" applyFill="1" applyBorder="1" applyAlignment="1" applyProtection="1">
      <alignment horizontal="center" vertical="center"/>
      <protection/>
    </xf>
    <xf numFmtId="37" fontId="16" fillId="39" borderId="85" xfId="61" applyFont="1" applyFill="1" applyBorder="1" applyAlignment="1" applyProtection="1">
      <alignment horizontal="center" vertical="center"/>
      <protection/>
    </xf>
    <xf numFmtId="37" fontId="16" fillId="39" borderId="200" xfId="61" applyFont="1" applyFill="1" applyBorder="1" applyAlignment="1">
      <alignment horizontal="center" vertical="center"/>
      <protection/>
    </xf>
    <xf numFmtId="0" fontId="10" fillId="39" borderId="201" xfId="56" applyFill="1" applyBorder="1" applyAlignment="1">
      <alignment horizontal="center" vertical="center"/>
      <protection/>
    </xf>
    <xf numFmtId="0" fontId="10" fillId="39" borderId="204" xfId="56" applyFill="1" applyBorder="1" applyAlignment="1">
      <alignment horizontal="center" vertical="center"/>
      <protection/>
    </xf>
    <xf numFmtId="37" fontId="17" fillId="39" borderId="69" xfId="61" applyFont="1" applyFill="1" applyBorder="1" applyAlignment="1">
      <alignment horizontal="center" vertical="center"/>
      <protection/>
    </xf>
    <xf numFmtId="0" fontId="15" fillId="39" borderId="81" xfId="56" applyFont="1" applyFill="1" applyBorder="1" applyAlignment="1">
      <alignment horizontal="center" vertical="center"/>
      <protection/>
    </xf>
    <xf numFmtId="37" fontId="19" fillId="39" borderId="82" xfId="61" applyFont="1" applyFill="1" applyBorder="1" applyAlignment="1">
      <alignment horizontal="center" vertical="center"/>
      <protection/>
    </xf>
    <xf numFmtId="37" fontId="19" fillId="39" borderId="84" xfId="61" applyFont="1" applyFill="1" applyBorder="1" applyAlignment="1">
      <alignment horizontal="center" vertical="center"/>
      <protection/>
    </xf>
    <xf numFmtId="37" fontId="19" fillId="39" borderId="85" xfId="61" applyFont="1" applyFill="1" applyBorder="1" applyAlignment="1">
      <alignment horizontal="center" vertical="center"/>
      <protection/>
    </xf>
    <xf numFmtId="37" fontId="19" fillId="39" borderId="16" xfId="61" applyFont="1" applyFill="1" applyBorder="1" applyAlignment="1">
      <alignment horizontal="center" vertical="center"/>
      <protection/>
    </xf>
    <xf numFmtId="37" fontId="19" fillId="39" borderId="0" xfId="61" applyFont="1" applyFill="1" applyBorder="1" applyAlignment="1">
      <alignment horizontal="center" vertical="center"/>
      <protection/>
    </xf>
    <xf numFmtId="37" fontId="19" fillId="39" borderId="15" xfId="61" applyFont="1" applyFill="1" applyBorder="1" applyAlignment="1">
      <alignment horizontal="center" vertical="center"/>
      <protection/>
    </xf>
    <xf numFmtId="37" fontId="133" fillId="0" borderId="16" xfId="61" applyFont="1" applyFill="1" applyBorder="1" applyAlignment="1" applyProtection="1">
      <alignment horizontal="center" vertical="center"/>
      <protection/>
    </xf>
    <xf numFmtId="37" fontId="143" fillId="0" borderId="16" xfId="61" applyFont="1" applyBorder="1">
      <alignment/>
      <protection/>
    </xf>
    <xf numFmtId="37" fontId="143" fillId="0" borderId="20" xfId="61" applyFont="1" applyBorder="1">
      <alignment/>
      <protection/>
    </xf>
    <xf numFmtId="37" fontId="13" fillId="39" borderId="16" xfId="61" applyFont="1" applyFill="1" applyBorder="1" applyAlignment="1">
      <alignment horizontal="center"/>
      <protection/>
    </xf>
    <xf numFmtId="37" fontId="13" fillId="39" borderId="15" xfId="61" applyFont="1" applyFill="1" applyBorder="1" applyAlignment="1">
      <alignment horizontal="center"/>
      <protection/>
    </xf>
    <xf numFmtId="37" fontId="13" fillId="39" borderId="82" xfId="61" applyFont="1" applyFill="1" applyBorder="1" applyAlignment="1">
      <alignment horizontal="center" vertical="center"/>
      <protection/>
    </xf>
    <xf numFmtId="37" fontId="14" fillId="39" borderId="13" xfId="61" applyFont="1" applyFill="1" applyBorder="1" applyAlignment="1">
      <alignment horizontal="center" vertical="center"/>
      <protection/>
    </xf>
    <xf numFmtId="37" fontId="13" fillId="39" borderId="83" xfId="61" applyFont="1" applyFill="1" applyBorder="1" applyAlignment="1">
      <alignment horizontal="center" vertical="center" wrapText="1"/>
      <protection/>
    </xf>
    <xf numFmtId="37" fontId="14" fillId="39" borderId="11" xfId="61" applyFont="1" applyFill="1" applyBorder="1" applyAlignment="1">
      <alignment horizontal="center" vertical="center" wrapText="1"/>
      <protection/>
    </xf>
    <xf numFmtId="37" fontId="16" fillId="39" borderId="82" xfId="61" applyFont="1" applyFill="1" applyBorder="1" applyAlignment="1">
      <alignment horizontal="center" vertical="center"/>
      <protection/>
    </xf>
    <xf numFmtId="37" fontId="16" fillId="39" borderId="84" xfId="61" applyFont="1" applyFill="1" applyBorder="1" applyAlignment="1">
      <alignment horizontal="center" vertical="center"/>
      <protection/>
    </xf>
    <xf numFmtId="37" fontId="16" fillId="39" borderId="16" xfId="61" applyFont="1" applyFill="1" applyBorder="1" applyAlignment="1">
      <alignment horizontal="center" vertical="center"/>
      <protection/>
    </xf>
    <xf numFmtId="37" fontId="16" fillId="39" borderId="0" xfId="61" applyFont="1" applyFill="1" applyBorder="1" applyAlignment="1">
      <alignment horizontal="center" vertical="center"/>
      <protection/>
    </xf>
    <xf numFmtId="37" fontId="40" fillId="2" borderId="0" xfId="46" applyNumberFormat="1" applyFont="1" applyFill="1" applyBorder="1" applyAlignment="1" applyProtection="1">
      <alignment horizontal="center" vertical="center"/>
      <protection/>
    </xf>
    <xf numFmtId="37" fontId="16" fillId="39" borderId="85" xfId="61" applyFont="1" applyFill="1" applyBorder="1" applyAlignment="1">
      <alignment horizontal="center" vertical="center"/>
      <protection/>
    </xf>
    <xf numFmtId="37" fontId="16" fillId="39" borderId="15" xfId="61" applyFont="1" applyFill="1" applyBorder="1" applyAlignment="1">
      <alignment horizontal="center" vertical="center"/>
      <protection/>
    </xf>
    <xf numFmtId="49" fontId="13" fillId="34" borderId="232" xfId="64" applyNumberFormat="1" applyFont="1" applyFill="1" applyBorder="1" applyAlignment="1">
      <alignment horizontal="center" vertical="center" wrapText="1"/>
      <protection/>
    </xf>
    <xf numFmtId="0" fontId="13" fillId="34" borderId="233" xfId="64" applyNumberFormat="1" applyFont="1" applyFill="1" applyBorder="1" applyAlignment="1">
      <alignment horizontal="center" vertical="center" wrapText="1"/>
      <protection/>
    </xf>
    <xf numFmtId="0" fontId="13" fillId="34" borderId="234" xfId="64" applyNumberFormat="1" applyFont="1" applyFill="1" applyBorder="1" applyAlignment="1">
      <alignment horizontal="center" vertical="center" wrapText="1"/>
      <protection/>
    </xf>
    <xf numFmtId="1" fontId="12" fillId="34" borderId="235" xfId="64" applyNumberFormat="1" applyFont="1" applyFill="1" applyBorder="1" applyAlignment="1">
      <alignment horizontal="center" vertical="center" wrapText="1"/>
      <protection/>
    </xf>
    <xf numFmtId="1" fontId="12" fillId="34" borderId="236" xfId="64" applyNumberFormat="1" applyFont="1" applyFill="1" applyBorder="1" applyAlignment="1">
      <alignment horizontal="center" vertical="center" wrapText="1"/>
      <protection/>
    </xf>
    <xf numFmtId="1" fontId="12" fillId="34" borderId="237" xfId="64" applyNumberFormat="1" applyFont="1" applyFill="1" applyBorder="1" applyAlignment="1">
      <alignment horizontal="center" vertical="center" wrapText="1"/>
      <protection/>
    </xf>
    <xf numFmtId="49" fontId="5" fillId="34" borderId="174" xfId="64" applyNumberFormat="1" applyFont="1" applyFill="1" applyBorder="1" applyAlignment="1">
      <alignment horizontal="center" vertical="center" wrapText="1"/>
      <protection/>
    </xf>
    <xf numFmtId="49" fontId="5" fillId="34" borderId="238" xfId="64" applyNumberFormat="1" applyFont="1" applyFill="1" applyBorder="1" applyAlignment="1">
      <alignment horizontal="center" vertical="center" wrapText="1"/>
      <protection/>
    </xf>
    <xf numFmtId="49" fontId="5" fillId="34" borderId="212" xfId="64" applyNumberFormat="1" applyFont="1" applyFill="1" applyBorder="1" applyAlignment="1">
      <alignment horizontal="center" vertical="center" wrapText="1"/>
      <protection/>
    </xf>
    <xf numFmtId="49" fontId="5" fillId="34" borderId="239" xfId="64" applyNumberFormat="1" applyFont="1" applyFill="1" applyBorder="1" applyAlignment="1">
      <alignment horizontal="center" vertical="center" wrapText="1"/>
      <protection/>
    </xf>
    <xf numFmtId="49" fontId="13" fillId="34" borderId="233" xfId="64" applyNumberFormat="1" applyFont="1" applyFill="1" applyBorder="1" applyAlignment="1">
      <alignment horizontal="center" vertical="center" wrapText="1"/>
      <protection/>
    </xf>
    <xf numFmtId="49" fontId="13" fillId="34" borderId="234" xfId="64" applyNumberFormat="1" applyFont="1" applyFill="1" applyBorder="1" applyAlignment="1">
      <alignment horizontal="center" vertical="center" wrapText="1"/>
      <protection/>
    </xf>
    <xf numFmtId="37" fontId="87" fillId="33" borderId="0" xfId="46" applyNumberFormat="1" applyFont="1" applyFill="1" applyBorder="1" applyAlignment="1" applyProtection="1">
      <alignment horizontal="center"/>
      <protection/>
    </xf>
    <xf numFmtId="0" fontId="5" fillId="34" borderId="232" xfId="64" applyFont="1" applyFill="1" applyBorder="1" applyAlignment="1">
      <alignment horizontal="center"/>
      <protection/>
    </xf>
    <xf numFmtId="0" fontId="5" fillId="34" borderId="233" xfId="64" applyFont="1" applyFill="1" applyBorder="1" applyAlignment="1">
      <alignment horizontal="center"/>
      <protection/>
    </xf>
    <xf numFmtId="0" fontId="5" fillId="34" borderId="21" xfId="64" applyFont="1" applyFill="1" applyBorder="1" applyAlignment="1">
      <alignment horizontal="center"/>
      <protection/>
    </xf>
    <xf numFmtId="0" fontId="5" fillId="34" borderId="240" xfId="64" applyFont="1" applyFill="1" applyBorder="1" applyAlignment="1">
      <alignment horizontal="center"/>
      <protection/>
    </xf>
    <xf numFmtId="0" fontId="5" fillId="34" borderId="241" xfId="64" applyFont="1" applyFill="1" applyBorder="1" applyAlignment="1">
      <alignment horizontal="center"/>
      <protection/>
    </xf>
    <xf numFmtId="0" fontId="19" fillId="34" borderId="235" xfId="64" applyFont="1" applyFill="1" applyBorder="1" applyAlignment="1">
      <alignment horizontal="center" vertical="center"/>
      <protection/>
    </xf>
    <xf numFmtId="0" fontId="19" fillId="34" borderId="21" xfId="64" applyFont="1" applyFill="1" applyBorder="1" applyAlignment="1">
      <alignment horizontal="center" vertical="center"/>
      <protection/>
    </xf>
    <xf numFmtId="0" fontId="19" fillId="34" borderId="240" xfId="64" applyFont="1" applyFill="1" applyBorder="1" applyAlignment="1">
      <alignment horizontal="center" vertical="center"/>
      <protection/>
    </xf>
    <xf numFmtId="0" fontId="16" fillId="34" borderId="237" xfId="64" applyFont="1" applyFill="1" applyBorder="1" applyAlignment="1">
      <alignment horizontal="center" vertical="center"/>
      <protection/>
    </xf>
    <xf numFmtId="0" fontId="16" fillId="34" borderId="17" xfId="64" applyFont="1" applyFill="1" applyBorder="1" applyAlignment="1">
      <alignment horizontal="center" vertical="center"/>
      <protection/>
    </xf>
    <xf numFmtId="0" fontId="16" fillId="34" borderId="242" xfId="64" applyFont="1" applyFill="1" applyBorder="1" applyAlignment="1">
      <alignment horizontal="center" vertical="center"/>
      <protection/>
    </xf>
    <xf numFmtId="49" fontId="12" fillId="34" borderId="232" xfId="64" applyNumberFormat="1" applyFont="1" applyFill="1" applyBorder="1" applyAlignment="1">
      <alignment horizontal="center" vertical="center" wrapText="1"/>
      <protection/>
    </xf>
    <xf numFmtId="49" fontId="12" fillId="34" borderId="233" xfId="64" applyNumberFormat="1" applyFont="1" applyFill="1" applyBorder="1" applyAlignment="1">
      <alignment horizontal="center" vertical="center" wrapText="1"/>
      <protection/>
    </xf>
    <xf numFmtId="49" fontId="12" fillId="34" borderId="234" xfId="64" applyNumberFormat="1" applyFont="1" applyFill="1" applyBorder="1" applyAlignment="1">
      <alignment horizontal="center" vertical="center" wrapText="1"/>
      <protection/>
    </xf>
    <xf numFmtId="1" fontId="5" fillId="34" borderId="235" xfId="64" applyNumberFormat="1" applyFont="1" applyFill="1" applyBorder="1" applyAlignment="1">
      <alignment horizontal="center" vertical="center" wrapText="1"/>
      <protection/>
    </xf>
    <xf numFmtId="1" fontId="5" fillId="34" borderId="236" xfId="64" applyNumberFormat="1" applyFont="1" applyFill="1" applyBorder="1" applyAlignment="1">
      <alignment horizontal="center" vertical="center" wrapText="1"/>
      <protection/>
    </xf>
    <xf numFmtId="1" fontId="5" fillId="34" borderId="237" xfId="64" applyNumberFormat="1" applyFont="1" applyFill="1" applyBorder="1" applyAlignment="1">
      <alignment horizontal="center" vertical="center" wrapText="1"/>
      <protection/>
    </xf>
    <xf numFmtId="49" fontId="16" fillId="34" borderId="234" xfId="58" applyNumberFormat="1" applyFont="1" applyFill="1" applyBorder="1" applyAlignment="1">
      <alignment horizontal="center" vertical="center" wrapText="1"/>
      <protection/>
    </xf>
    <xf numFmtId="49" fontId="16" fillId="34" borderId="26" xfId="58" applyNumberFormat="1" applyFont="1" applyFill="1" applyBorder="1" applyAlignment="1">
      <alignment horizontal="center" vertical="center" wrapText="1"/>
      <protection/>
    </xf>
    <xf numFmtId="1" fontId="16" fillId="34" borderId="243" xfId="58" applyNumberFormat="1" applyFont="1" applyFill="1" applyBorder="1" applyAlignment="1">
      <alignment horizontal="center" vertical="center" wrapText="1"/>
      <protection/>
    </xf>
    <xf numFmtId="1" fontId="16" fillId="34" borderId="244" xfId="58" applyNumberFormat="1" applyFont="1" applyFill="1" applyBorder="1" applyAlignment="1">
      <alignment horizontal="center" vertical="center" wrapText="1"/>
      <protection/>
    </xf>
    <xf numFmtId="0" fontId="26" fillId="34" borderId="245" xfId="58" applyFont="1" applyFill="1" applyBorder="1" applyAlignment="1">
      <alignment horizontal="center" vertical="center" wrapText="1"/>
      <protection/>
    </xf>
    <xf numFmtId="0" fontId="17" fillId="34" borderId="215" xfId="58" applyFont="1" applyFill="1" applyBorder="1" applyAlignment="1">
      <alignment horizontal="center"/>
      <protection/>
    </xf>
    <xf numFmtId="0" fontId="17" fillId="34" borderId="246" xfId="58" applyFont="1" applyFill="1" applyBorder="1" applyAlignment="1">
      <alignment horizontal="center"/>
      <protection/>
    </xf>
    <xf numFmtId="0" fontId="17" fillId="34" borderId="219" xfId="58" applyFont="1" applyFill="1" applyBorder="1" applyAlignment="1">
      <alignment horizontal="center"/>
      <protection/>
    </xf>
    <xf numFmtId="0" fontId="17" fillId="34" borderId="247" xfId="58" applyFont="1" applyFill="1" applyBorder="1" applyAlignment="1">
      <alignment horizontal="center"/>
      <protection/>
    </xf>
    <xf numFmtId="0" fontId="17" fillId="34" borderId="248" xfId="58" applyFont="1" applyFill="1" applyBorder="1" applyAlignment="1">
      <alignment horizontal="center"/>
      <protection/>
    </xf>
    <xf numFmtId="49" fontId="16" fillId="34" borderId="249" xfId="58" applyNumberFormat="1" applyFont="1" applyFill="1" applyBorder="1" applyAlignment="1">
      <alignment horizontal="center" vertical="center" wrapText="1"/>
      <protection/>
    </xf>
    <xf numFmtId="0" fontId="27" fillId="0" borderId="250" xfId="58" applyFont="1" applyBorder="1" applyAlignment="1">
      <alignment horizontal="center" vertical="center" wrapText="1"/>
      <protection/>
    </xf>
    <xf numFmtId="49" fontId="16" fillId="34" borderId="28" xfId="58" applyNumberFormat="1" applyFont="1" applyFill="1" applyBorder="1" applyAlignment="1">
      <alignment horizontal="center" vertical="center" wrapText="1"/>
      <protection/>
    </xf>
    <xf numFmtId="49" fontId="16" fillId="34" borderId="251" xfId="58" applyNumberFormat="1" applyFont="1" applyFill="1" applyBorder="1" applyAlignment="1">
      <alignment horizontal="center" vertical="center" wrapText="1"/>
      <protection/>
    </xf>
    <xf numFmtId="0" fontId="19" fillId="34" borderId="82" xfId="58" applyFont="1" applyFill="1" applyBorder="1" applyAlignment="1">
      <alignment horizontal="center" vertical="center"/>
      <protection/>
    </xf>
    <xf numFmtId="0" fontId="19" fillId="34" borderId="84" xfId="58" applyFont="1" applyFill="1" applyBorder="1" applyAlignment="1">
      <alignment horizontal="center" vertical="center"/>
      <protection/>
    </xf>
    <xf numFmtId="0" fontId="19" fillId="34" borderId="85" xfId="58" applyFont="1" applyFill="1" applyBorder="1" applyAlignment="1">
      <alignment horizontal="center" vertical="center"/>
      <protection/>
    </xf>
    <xf numFmtId="1" fontId="13" fillId="34" borderId="252" xfId="58" applyNumberFormat="1" applyFont="1" applyFill="1" applyBorder="1" applyAlignment="1">
      <alignment horizontal="center" vertical="center" wrapText="1"/>
      <protection/>
    </xf>
    <xf numFmtId="0" fontId="14" fillId="34" borderId="253" xfId="58" applyFont="1" applyFill="1" applyBorder="1" applyAlignment="1">
      <alignment vertical="center"/>
      <protection/>
    </xf>
    <xf numFmtId="0" fontId="14" fillId="34" borderId="254" xfId="58" applyFont="1" applyFill="1" applyBorder="1" applyAlignment="1">
      <alignment vertical="center"/>
      <protection/>
    </xf>
    <xf numFmtId="0" fontId="14" fillId="34" borderId="255" xfId="58" applyFont="1" applyFill="1" applyBorder="1" applyAlignment="1">
      <alignment vertical="center"/>
      <protection/>
    </xf>
    <xf numFmtId="49" fontId="13" fillId="34" borderId="256" xfId="58" applyNumberFormat="1" applyFont="1" applyFill="1" applyBorder="1" applyAlignment="1">
      <alignment horizontal="center" vertical="center" wrapText="1"/>
      <protection/>
    </xf>
    <xf numFmtId="49" fontId="13" fillId="34" borderId="257" xfId="58" applyNumberFormat="1" applyFont="1" applyFill="1" applyBorder="1" applyAlignment="1">
      <alignment horizontal="center" vertical="center" wrapText="1"/>
      <protection/>
    </xf>
    <xf numFmtId="49" fontId="13" fillId="34" borderId="258" xfId="58" applyNumberFormat="1" applyFont="1" applyFill="1" applyBorder="1" applyAlignment="1">
      <alignment horizontal="center" vertical="center" wrapText="1"/>
      <protection/>
    </xf>
    <xf numFmtId="49" fontId="13" fillId="34" borderId="259" xfId="58" applyNumberFormat="1" applyFont="1" applyFill="1" applyBorder="1" applyAlignment="1">
      <alignment horizontal="center" vertical="center" wrapText="1"/>
      <protection/>
    </xf>
    <xf numFmtId="49" fontId="13" fillId="34" borderId="260" xfId="58" applyNumberFormat="1" applyFont="1" applyFill="1" applyBorder="1" applyAlignment="1">
      <alignment horizontal="center" vertical="center" wrapText="1"/>
      <protection/>
    </xf>
    <xf numFmtId="0" fontId="16" fillId="34" borderId="13" xfId="58" applyFont="1" applyFill="1" applyBorder="1" applyAlignment="1">
      <alignment horizontal="center" vertical="center"/>
      <protection/>
    </xf>
    <xf numFmtId="0" fontId="16" fillId="34" borderId="10" xfId="58" applyFont="1" applyFill="1" applyBorder="1" applyAlignment="1">
      <alignment horizontal="center" vertical="center"/>
      <protection/>
    </xf>
    <xf numFmtId="0" fontId="16" fillId="34" borderId="12" xfId="58" applyFont="1" applyFill="1" applyBorder="1" applyAlignment="1">
      <alignment horizontal="center" vertical="center"/>
      <protection/>
    </xf>
    <xf numFmtId="49" fontId="13" fillId="34" borderId="261" xfId="58" applyNumberFormat="1" applyFont="1" applyFill="1" applyBorder="1" applyAlignment="1">
      <alignment horizontal="center" vertical="center" wrapText="1"/>
      <protection/>
    </xf>
    <xf numFmtId="49" fontId="13" fillId="34" borderId="262" xfId="58" applyNumberFormat="1" applyFont="1" applyFill="1" applyBorder="1" applyAlignment="1">
      <alignment horizontal="center" vertical="center" wrapText="1"/>
      <protection/>
    </xf>
    <xf numFmtId="0" fontId="31" fillId="34" borderId="16" xfId="58" applyFont="1" applyFill="1" applyBorder="1" applyAlignment="1">
      <alignment horizontal="center" vertical="center"/>
      <protection/>
    </xf>
    <xf numFmtId="0" fontId="31" fillId="34" borderId="0" xfId="58" applyFont="1" applyFill="1" applyBorder="1" applyAlignment="1">
      <alignment horizontal="center" vertical="center"/>
      <protection/>
    </xf>
    <xf numFmtId="0" fontId="31" fillId="34" borderId="15" xfId="58" applyFont="1" applyFill="1" applyBorder="1" applyAlignment="1">
      <alignment horizontal="center" vertical="center"/>
      <protection/>
    </xf>
    <xf numFmtId="1" fontId="13" fillId="34" borderId="235" xfId="64" applyNumberFormat="1" applyFont="1" applyFill="1" applyBorder="1" applyAlignment="1">
      <alignment horizontal="center" vertical="center" wrapText="1"/>
      <protection/>
    </xf>
    <xf numFmtId="1" fontId="13" fillId="34" borderId="236" xfId="64" applyNumberFormat="1" applyFont="1" applyFill="1" applyBorder="1" applyAlignment="1">
      <alignment horizontal="center" vertical="center" wrapText="1"/>
      <protection/>
    </xf>
    <xf numFmtId="1" fontId="13" fillId="34" borderId="237" xfId="64" applyNumberFormat="1" applyFont="1" applyFill="1" applyBorder="1" applyAlignment="1">
      <alignment horizontal="center" vertical="center" wrapText="1"/>
      <protection/>
    </xf>
    <xf numFmtId="0" fontId="31" fillId="34" borderId="20" xfId="65" applyFont="1" applyFill="1" applyBorder="1" applyAlignment="1">
      <alignment horizontal="center" vertical="center"/>
      <protection/>
    </xf>
    <xf numFmtId="0" fontId="31" fillId="34" borderId="17" xfId="65" applyFont="1" applyFill="1" applyBorder="1" applyAlignment="1">
      <alignment horizontal="center" vertical="center"/>
      <protection/>
    </xf>
    <xf numFmtId="0" fontId="31" fillId="34" borderId="19" xfId="65" applyFont="1" applyFill="1" applyBorder="1" applyAlignment="1">
      <alignment horizontal="center" vertical="center"/>
      <protection/>
    </xf>
    <xf numFmtId="0" fontId="12" fillId="34" borderId="232" xfId="64" applyFont="1" applyFill="1" applyBorder="1" applyAlignment="1">
      <alignment horizontal="center"/>
      <protection/>
    </xf>
    <xf numFmtId="0" fontId="12" fillId="34" borderId="233" xfId="64" applyFont="1" applyFill="1" applyBorder="1" applyAlignment="1">
      <alignment horizontal="center"/>
      <protection/>
    </xf>
    <xf numFmtId="0" fontId="12" fillId="34" borderId="21" xfId="64" applyFont="1" applyFill="1" applyBorder="1" applyAlignment="1">
      <alignment horizontal="center"/>
      <protection/>
    </xf>
    <xf numFmtId="0" fontId="12" fillId="34" borderId="240" xfId="64" applyFont="1" applyFill="1" applyBorder="1" applyAlignment="1">
      <alignment horizontal="center"/>
      <protection/>
    </xf>
    <xf numFmtId="0" fontId="12" fillId="34" borderId="241" xfId="64" applyFont="1" applyFill="1" applyBorder="1" applyAlignment="1">
      <alignment horizontal="center"/>
      <protection/>
    </xf>
    <xf numFmtId="0" fontId="31" fillId="34" borderId="82" xfId="65" applyFont="1" applyFill="1" applyBorder="1" applyAlignment="1">
      <alignment horizontal="center" vertical="center"/>
      <protection/>
    </xf>
    <xf numFmtId="0" fontId="31" fillId="34" borderId="84" xfId="65" applyFont="1" applyFill="1" applyBorder="1" applyAlignment="1">
      <alignment horizontal="center" vertical="center"/>
      <protection/>
    </xf>
    <xf numFmtId="0" fontId="31" fillId="34" borderId="85" xfId="65" applyFont="1" applyFill="1" applyBorder="1" applyAlignment="1">
      <alignment horizontal="center" vertical="center"/>
      <protection/>
    </xf>
    <xf numFmtId="0" fontId="13" fillId="34" borderId="232" xfId="64" applyFont="1" applyFill="1" applyBorder="1" applyAlignment="1">
      <alignment horizontal="center" vertical="center"/>
      <protection/>
    </xf>
    <xf numFmtId="0" fontId="13" fillId="34" borderId="233" xfId="64" applyFont="1" applyFill="1" applyBorder="1" applyAlignment="1">
      <alignment horizontal="center" vertical="center"/>
      <protection/>
    </xf>
    <xf numFmtId="0" fontId="13" fillId="34" borderId="21" xfId="64" applyFont="1" applyFill="1" applyBorder="1" applyAlignment="1">
      <alignment horizontal="center" vertical="center"/>
      <protection/>
    </xf>
    <xf numFmtId="0" fontId="13" fillId="34" borderId="240" xfId="64" applyFont="1" applyFill="1" applyBorder="1" applyAlignment="1">
      <alignment horizontal="center" vertical="center"/>
      <protection/>
    </xf>
    <xf numFmtId="0" fontId="13" fillId="34" borderId="241" xfId="64" applyFont="1" applyFill="1" applyBorder="1" applyAlignment="1">
      <alignment horizontal="center" vertical="center"/>
      <protection/>
    </xf>
    <xf numFmtId="1" fontId="13" fillId="34" borderId="24" xfId="64" applyNumberFormat="1" applyFont="1" applyFill="1" applyBorder="1" applyAlignment="1">
      <alignment horizontal="center" vertical="center" wrapText="1"/>
      <protection/>
    </xf>
    <xf numFmtId="1" fontId="13" fillId="34" borderId="16" xfId="64" applyNumberFormat="1" applyFont="1" applyFill="1" applyBorder="1" applyAlignment="1">
      <alignment horizontal="center" vertical="center" wrapText="1"/>
      <protection/>
    </xf>
    <xf numFmtId="1" fontId="13" fillId="34" borderId="20" xfId="64" applyNumberFormat="1" applyFont="1" applyFill="1" applyBorder="1" applyAlignment="1">
      <alignment horizontal="center" vertical="center" wrapText="1"/>
      <protection/>
    </xf>
    <xf numFmtId="49" fontId="13" fillId="34" borderId="55" xfId="58" applyNumberFormat="1" applyFont="1" applyFill="1" applyBorder="1" applyAlignment="1">
      <alignment horizontal="center" vertical="center" wrapText="1"/>
      <protection/>
    </xf>
    <xf numFmtId="49" fontId="13" fillId="34" borderId="263" xfId="58" applyNumberFormat="1" applyFont="1" applyFill="1" applyBorder="1" applyAlignment="1">
      <alignment horizontal="center" vertical="center" wrapText="1"/>
      <protection/>
    </xf>
    <xf numFmtId="1" fontId="12" fillId="34" borderId="64" xfId="58" applyNumberFormat="1" applyFont="1" applyFill="1" applyBorder="1" applyAlignment="1">
      <alignment horizontal="center" vertical="center" wrapText="1"/>
      <protection/>
    </xf>
    <xf numFmtId="1" fontId="12" fillId="34" borderId="73" xfId="58" applyNumberFormat="1" applyFont="1" applyFill="1" applyBorder="1" applyAlignment="1">
      <alignment horizontal="center" vertical="center" wrapText="1"/>
      <protection/>
    </xf>
    <xf numFmtId="0" fontId="6" fillId="34" borderId="42" xfId="58" applyFont="1" applyFill="1" applyBorder="1" applyAlignment="1">
      <alignment horizontal="center" vertical="center" wrapText="1"/>
      <protection/>
    </xf>
    <xf numFmtId="1" fontId="12" fillId="34" borderId="56" xfId="58" applyNumberFormat="1" applyFont="1" applyFill="1" applyBorder="1" applyAlignment="1">
      <alignment horizontal="center" vertical="center" wrapText="1"/>
      <protection/>
    </xf>
    <xf numFmtId="1" fontId="12" fillId="34" borderId="224" xfId="58" applyNumberFormat="1" applyFont="1" applyFill="1" applyBorder="1" applyAlignment="1">
      <alignment horizontal="center" vertical="center" wrapText="1"/>
      <protection/>
    </xf>
    <xf numFmtId="0" fontId="6" fillId="34" borderId="264" xfId="58" applyFont="1" applyFill="1" applyBorder="1" applyAlignment="1">
      <alignment horizontal="center" vertical="center" wrapText="1"/>
      <protection/>
    </xf>
    <xf numFmtId="0" fontId="13" fillId="34" borderId="215" xfId="58" applyFont="1" applyFill="1" applyBorder="1" applyAlignment="1">
      <alignment horizontal="center"/>
      <protection/>
    </xf>
    <xf numFmtId="0" fontId="13" fillId="34" borderId="246" xfId="58" applyFont="1" applyFill="1" applyBorder="1" applyAlignment="1">
      <alignment horizontal="center"/>
      <protection/>
    </xf>
    <xf numFmtId="0" fontId="13" fillId="34" borderId="219" xfId="58" applyFont="1" applyFill="1" applyBorder="1" applyAlignment="1">
      <alignment horizontal="center"/>
      <protection/>
    </xf>
    <xf numFmtId="0" fontId="13" fillId="34" borderId="218" xfId="58" applyFont="1" applyFill="1" applyBorder="1" applyAlignment="1">
      <alignment horizontal="center"/>
      <protection/>
    </xf>
    <xf numFmtId="0" fontId="13" fillId="34" borderId="247" xfId="58" applyFont="1" applyFill="1" applyBorder="1" applyAlignment="1">
      <alignment horizontal="center"/>
      <protection/>
    </xf>
    <xf numFmtId="49" fontId="16" fillId="34" borderId="265" xfId="58" applyNumberFormat="1" applyFont="1" applyFill="1" applyBorder="1" applyAlignment="1">
      <alignment horizontal="center" vertical="center" wrapText="1"/>
      <protection/>
    </xf>
    <xf numFmtId="0" fontId="27" fillId="0" borderId="266" xfId="58" applyFont="1" applyBorder="1" applyAlignment="1">
      <alignment horizontal="center" vertical="center" wrapText="1"/>
      <protection/>
    </xf>
    <xf numFmtId="0" fontId="31" fillId="34" borderId="82" xfId="58" applyFont="1" applyFill="1" applyBorder="1" applyAlignment="1">
      <alignment horizontal="center" vertical="center"/>
      <protection/>
    </xf>
    <xf numFmtId="0" fontId="31" fillId="34" borderId="84" xfId="58" applyFont="1" applyFill="1" applyBorder="1" applyAlignment="1">
      <alignment horizontal="center" vertical="center"/>
      <protection/>
    </xf>
    <xf numFmtId="0" fontId="31" fillId="34" borderId="85" xfId="58" applyFont="1" applyFill="1" applyBorder="1" applyAlignment="1">
      <alignment horizontal="center" vertical="center"/>
      <protection/>
    </xf>
    <xf numFmtId="1" fontId="13" fillId="34" borderId="52" xfId="58" applyNumberFormat="1" applyFont="1" applyFill="1" applyBorder="1" applyAlignment="1">
      <alignment horizontal="center" vertical="center" wrapText="1"/>
      <protection/>
    </xf>
    <xf numFmtId="1" fontId="13" fillId="34" borderId="78" xfId="58" applyNumberFormat="1" applyFont="1" applyFill="1" applyBorder="1" applyAlignment="1">
      <alignment horizontal="center" vertical="center" wrapText="1"/>
      <protection/>
    </xf>
    <xf numFmtId="0" fontId="14" fillId="34" borderId="197" xfId="58" applyFont="1" applyFill="1" applyBorder="1" applyAlignment="1">
      <alignment horizontal="center" vertical="center" wrapText="1"/>
      <protection/>
    </xf>
    <xf numFmtId="49" fontId="13" fillId="34" borderId="267" xfId="58" applyNumberFormat="1" applyFont="1" applyFill="1" applyBorder="1" applyAlignment="1">
      <alignment horizontal="center" vertical="center" wrapText="1"/>
      <protection/>
    </xf>
    <xf numFmtId="49" fontId="13" fillId="34" borderId="268" xfId="58" applyNumberFormat="1" applyFont="1" applyFill="1" applyBorder="1" applyAlignment="1">
      <alignment horizontal="center" vertical="center" wrapText="1"/>
      <protection/>
    </xf>
    <xf numFmtId="49" fontId="13" fillId="34" borderId="269" xfId="58" applyNumberFormat="1" applyFont="1" applyFill="1" applyBorder="1" applyAlignment="1">
      <alignment horizontal="center" vertical="center" wrapText="1"/>
      <protection/>
    </xf>
    <xf numFmtId="0" fontId="16" fillId="34" borderId="16" xfId="58" applyFont="1" applyFill="1" applyBorder="1" applyAlignment="1">
      <alignment horizontal="center" vertical="center"/>
      <protection/>
    </xf>
    <xf numFmtId="0" fontId="16" fillId="34" borderId="0" xfId="58" applyFont="1" applyFill="1" applyBorder="1" applyAlignment="1">
      <alignment horizontal="center" vertical="center"/>
      <protection/>
    </xf>
    <xf numFmtId="0" fontId="16" fillId="34" borderId="15" xfId="58" applyFont="1" applyFill="1" applyBorder="1" applyAlignment="1">
      <alignment horizontal="center" vertical="center"/>
      <protection/>
    </xf>
    <xf numFmtId="49" fontId="16" fillId="34" borderId="55" xfId="58" applyNumberFormat="1" applyFont="1" applyFill="1" applyBorder="1" applyAlignment="1">
      <alignment horizontal="center" vertical="center" wrapText="1"/>
      <protection/>
    </xf>
    <xf numFmtId="49" fontId="16" fillId="34" borderId="263" xfId="58" applyNumberFormat="1" applyFont="1" applyFill="1" applyBorder="1" applyAlignment="1">
      <alignment horizontal="center" vertical="center" wrapText="1"/>
      <protection/>
    </xf>
    <xf numFmtId="1" fontId="17" fillId="34" borderId="252" xfId="58" applyNumberFormat="1" applyFont="1" applyFill="1" applyBorder="1" applyAlignment="1">
      <alignment horizontal="center" vertical="center" wrapText="1"/>
      <protection/>
    </xf>
    <xf numFmtId="0" fontId="28" fillId="34" borderId="253" xfId="58" applyFont="1" applyFill="1" applyBorder="1" applyAlignment="1">
      <alignment vertical="center"/>
      <protection/>
    </xf>
    <xf numFmtId="0" fontId="28" fillId="34" borderId="254" xfId="58" applyFont="1" applyFill="1" applyBorder="1" applyAlignment="1">
      <alignment vertical="center"/>
      <protection/>
    </xf>
    <xf numFmtId="0" fontId="28" fillId="34" borderId="255" xfId="58" applyFont="1" applyFill="1" applyBorder="1" applyAlignment="1">
      <alignment vertical="center"/>
      <protection/>
    </xf>
    <xf numFmtId="49" fontId="16" fillId="34" borderId="270" xfId="58" applyNumberFormat="1" applyFont="1" applyFill="1" applyBorder="1" applyAlignment="1">
      <alignment horizontal="center" vertical="center" wrapText="1"/>
      <protection/>
    </xf>
    <xf numFmtId="1" fontId="16" fillId="34" borderId="252" xfId="58" applyNumberFormat="1" applyFont="1" applyFill="1" applyBorder="1" applyAlignment="1">
      <alignment horizontal="center" vertical="center" wrapText="1"/>
      <protection/>
    </xf>
    <xf numFmtId="0" fontId="26" fillId="34" borderId="253" xfId="58" applyFont="1" applyFill="1" applyBorder="1" applyAlignment="1">
      <alignment vertical="center"/>
      <protection/>
    </xf>
    <xf numFmtId="0" fontId="26" fillId="34" borderId="254" xfId="58" applyFont="1" applyFill="1" applyBorder="1" applyAlignment="1">
      <alignment vertical="center"/>
      <protection/>
    </xf>
    <xf numFmtId="0" fontId="26" fillId="34" borderId="255" xfId="58" applyFont="1" applyFill="1" applyBorder="1" applyAlignment="1">
      <alignment vertical="center"/>
      <protection/>
    </xf>
    <xf numFmtId="49" fontId="16" fillId="34" borderId="271" xfId="58" applyNumberFormat="1" applyFont="1" applyFill="1" applyBorder="1" applyAlignment="1">
      <alignment horizontal="center" vertical="center" wrapText="1"/>
      <protection/>
    </xf>
    <xf numFmtId="49" fontId="16" fillId="34" borderId="233" xfId="58" applyNumberFormat="1" applyFont="1" applyFill="1" applyBorder="1" applyAlignment="1">
      <alignment horizontal="center" vertical="center" wrapText="1"/>
      <protection/>
    </xf>
    <xf numFmtId="49" fontId="16" fillId="34" borderId="241" xfId="58" applyNumberFormat="1" applyFont="1" applyFill="1" applyBorder="1" applyAlignment="1">
      <alignment horizontal="center" vertical="center" wrapText="1"/>
      <protection/>
    </xf>
    <xf numFmtId="1" fontId="16" fillId="34" borderId="272" xfId="58" applyNumberFormat="1" applyFont="1" applyFill="1" applyBorder="1" applyAlignment="1">
      <alignment horizontal="center" vertical="center" wrapText="1"/>
      <protection/>
    </xf>
    <xf numFmtId="1" fontId="16" fillId="34" borderId="273" xfId="58" applyNumberFormat="1" applyFont="1" applyFill="1" applyBorder="1" applyAlignment="1">
      <alignment horizontal="center" vertical="center" wrapText="1"/>
      <protection/>
    </xf>
    <xf numFmtId="49" fontId="16" fillId="34" borderId="232" xfId="58" applyNumberFormat="1" applyFont="1" applyFill="1" applyBorder="1" applyAlignment="1">
      <alignment horizontal="center" vertical="center" wrapText="1"/>
      <protection/>
    </xf>
    <xf numFmtId="49" fontId="13" fillId="34" borderId="274" xfId="58" applyNumberFormat="1" applyFont="1" applyFill="1" applyBorder="1" applyAlignment="1">
      <alignment horizontal="center" vertical="center" wrapText="1"/>
      <protection/>
    </xf>
    <xf numFmtId="49" fontId="16" fillId="34" borderId="250" xfId="58" applyNumberFormat="1" applyFont="1" applyFill="1" applyBorder="1" applyAlignment="1">
      <alignment horizontal="center" vertical="center" wrapText="1"/>
      <protection/>
    </xf>
    <xf numFmtId="1" fontId="16" fillId="34" borderId="275" xfId="58" applyNumberFormat="1" applyFont="1" applyFill="1" applyBorder="1" applyAlignment="1">
      <alignment horizontal="center" vertical="center" wrapText="1"/>
      <protection/>
    </xf>
    <xf numFmtId="1" fontId="16" fillId="34" borderId="220" xfId="58" applyNumberFormat="1" applyFont="1" applyFill="1" applyBorder="1" applyAlignment="1">
      <alignment horizontal="center" vertical="center" wrapText="1"/>
      <protection/>
    </xf>
    <xf numFmtId="1" fontId="16" fillId="34" borderId="276" xfId="58" applyNumberFormat="1" applyFont="1" applyFill="1" applyBorder="1" applyAlignment="1">
      <alignment horizontal="center" vertical="center" wrapText="1"/>
      <protection/>
    </xf>
    <xf numFmtId="0" fontId="17" fillId="34" borderId="277" xfId="58" applyFont="1" applyFill="1" applyBorder="1" applyAlignment="1">
      <alignment horizontal="center"/>
      <protection/>
    </xf>
    <xf numFmtId="0" fontId="17" fillId="34" borderId="216" xfId="58" applyFont="1" applyFill="1" applyBorder="1" applyAlignment="1">
      <alignment horizontal="center"/>
      <protection/>
    </xf>
    <xf numFmtId="0" fontId="17" fillId="34" borderId="278" xfId="58" applyFont="1" applyFill="1" applyBorder="1" applyAlignment="1">
      <alignment horizontal="center"/>
      <protection/>
    </xf>
    <xf numFmtId="0" fontId="17" fillId="34" borderId="279" xfId="58" applyFont="1" applyFill="1" applyBorder="1" applyAlignment="1">
      <alignment horizontal="center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4" xfId="59"/>
    <cellStyle name="Normal 4 2" xfId="60"/>
    <cellStyle name="Normal_Cuadro 1.1 Comportamiento pasajeros y carga MARZO 2009" xfId="61"/>
    <cellStyle name="Normal_Cuadro 1.1 Comportamiento pasajeros y carga MARZO 2009 2" xfId="62"/>
    <cellStyle name="Normal_CUADRO 1.1 DEFINITIVO" xfId="63"/>
    <cellStyle name="Normal_CUADRO 1.2. PAX NACIONAL POR EMPRESA MAR 2009" xfId="64"/>
    <cellStyle name="Normal_CUADRO 1.6 PAX NACIONALES PRINCIPALES RUTAS MAR 200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dxfs count="100"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name val="Cambria"/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3276600</xdr:colOff>
      <xdr:row>1</xdr:row>
      <xdr:rowOff>38100</xdr:rowOff>
    </xdr:from>
    <xdr:to>
      <xdr:col>2</xdr:col>
      <xdr:colOff>4457700</xdr:colOff>
      <xdr:row>6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66675"/>
          <a:ext cx="1181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84" name="Tabla1" displayName="Tabla1" ref="B13:C30" comment="" totalsRowShown="0">
  <tableColumns count="2">
    <tableColumn id="1" name="Cuadro 1.1A "/>
    <tableColumn id="2" name="Comportamiento del Transporte aéreo regular y no regular - Pasajeros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.torres@aerocivil.gov.co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E46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11.421875" defaultRowHeight="15"/>
  <cols>
    <col min="1" max="1" width="1.8515625" style="159" customWidth="1"/>
    <col min="2" max="2" width="14.421875" style="159" customWidth="1"/>
    <col min="3" max="3" width="67.421875" style="159" customWidth="1"/>
    <col min="4" max="4" width="2.140625" style="159" customWidth="1"/>
    <col min="5" max="16384" width="11.421875" style="159" customWidth="1"/>
  </cols>
  <sheetData>
    <row r="1" ht="2.25" customHeight="1" thickBot="1">
      <c r="B1" s="158"/>
    </row>
    <row r="2" spans="2:3" ht="11.25" customHeight="1" thickTop="1">
      <c r="B2" s="401"/>
      <c r="C2" s="402"/>
    </row>
    <row r="3" spans="2:3" ht="21.75" customHeight="1">
      <c r="B3" s="403" t="s">
        <v>66</v>
      </c>
      <c r="C3" s="404"/>
    </row>
    <row r="4" spans="2:3" ht="18" customHeight="1">
      <c r="B4" s="405" t="s">
        <v>67</v>
      </c>
      <c r="C4" s="404"/>
    </row>
    <row r="5" spans="2:3" ht="18" customHeight="1">
      <c r="B5" s="406" t="s">
        <v>68</v>
      </c>
      <c r="C5" s="404"/>
    </row>
    <row r="6" spans="2:3" ht="9" customHeight="1">
      <c r="B6" s="403"/>
      <c r="C6" s="404"/>
    </row>
    <row r="7" spans="2:3" ht="3" customHeight="1">
      <c r="B7" s="407"/>
      <c r="C7" s="408"/>
    </row>
    <row r="8" spans="2:5" ht="24">
      <c r="B8" s="558" t="s">
        <v>150</v>
      </c>
      <c r="C8" s="559"/>
      <c r="E8" s="160"/>
    </row>
    <row r="9" spans="2:5" ht="23.25">
      <c r="B9" s="560" t="s">
        <v>35</v>
      </c>
      <c r="C9" s="561"/>
      <c r="E9" s="160"/>
    </row>
    <row r="10" spans="2:3" ht="18.75" customHeight="1">
      <c r="B10" s="562" t="s">
        <v>69</v>
      </c>
      <c r="C10" s="563"/>
    </row>
    <row r="11" spans="2:3" ht="4.5" customHeight="1" thickBot="1">
      <c r="B11" s="409"/>
      <c r="C11" s="410"/>
    </row>
    <row r="12" spans="2:3" ht="19.5" customHeight="1" thickBot="1" thickTop="1">
      <c r="B12" s="416" t="s">
        <v>70</v>
      </c>
      <c r="C12" s="417" t="s">
        <v>125</v>
      </c>
    </row>
    <row r="13" spans="2:3" ht="19.5" customHeight="1" thickTop="1">
      <c r="B13" s="161" t="s">
        <v>71</v>
      </c>
      <c r="C13" s="162" t="s">
        <v>72</v>
      </c>
    </row>
    <row r="14" spans="2:3" ht="19.5" customHeight="1">
      <c r="B14" s="411" t="s">
        <v>73</v>
      </c>
      <c r="C14" s="412" t="s">
        <v>74</v>
      </c>
    </row>
    <row r="15" spans="2:3" ht="19.5" customHeight="1">
      <c r="B15" s="163" t="s">
        <v>75</v>
      </c>
      <c r="C15" s="164" t="s">
        <v>76</v>
      </c>
    </row>
    <row r="16" spans="2:3" ht="19.5" customHeight="1">
      <c r="B16" s="411" t="s">
        <v>77</v>
      </c>
      <c r="C16" s="412" t="s">
        <v>78</v>
      </c>
    </row>
    <row r="17" spans="2:3" ht="19.5" customHeight="1">
      <c r="B17" s="163" t="s">
        <v>79</v>
      </c>
      <c r="C17" s="164" t="s">
        <v>80</v>
      </c>
    </row>
    <row r="18" spans="2:3" ht="19.5" customHeight="1">
      <c r="B18" s="411" t="s">
        <v>81</v>
      </c>
      <c r="C18" s="412" t="s">
        <v>82</v>
      </c>
    </row>
    <row r="19" spans="2:3" ht="19.5" customHeight="1">
      <c r="B19" s="163" t="s">
        <v>83</v>
      </c>
      <c r="C19" s="164" t="s">
        <v>84</v>
      </c>
    </row>
    <row r="20" spans="2:3" ht="19.5" customHeight="1">
      <c r="B20" s="411" t="s">
        <v>85</v>
      </c>
      <c r="C20" s="412" t="s">
        <v>86</v>
      </c>
    </row>
    <row r="21" spans="2:3" ht="19.5" customHeight="1">
      <c r="B21" s="163" t="s">
        <v>87</v>
      </c>
      <c r="C21" s="164" t="s">
        <v>88</v>
      </c>
    </row>
    <row r="22" spans="2:3" ht="19.5" customHeight="1">
      <c r="B22" s="411" t="s">
        <v>89</v>
      </c>
      <c r="C22" s="412" t="s">
        <v>90</v>
      </c>
    </row>
    <row r="23" spans="2:3" ht="20.25" customHeight="1">
      <c r="B23" s="163" t="s">
        <v>91</v>
      </c>
      <c r="C23" s="164" t="s">
        <v>92</v>
      </c>
    </row>
    <row r="24" spans="2:3" ht="20.25" customHeight="1">
      <c r="B24" s="411" t="s">
        <v>93</v>
      </c>
      <c r="C24" s="412" t="s">
        <v>94</v>
      </c>
    </row>
    <row r="25" spans="2:3" ht="20.25" customHeight="1">
      <c r="B25" s="163" t="s">
        <v>95</v>
      </c>
      <c r="C25" s="165" t="s">
        <v>96</v>
      </c>
    </row>
    <row r="26" spans="2:3" ht="20.25" customHeight="1">
      <c r="B26" s="411" t="s">
        <v>97</v>
      </c>
      <c r="C26" s="413" t="s">
        <v>98</v>
      </c>
    </row>
    <row r="27" spans="2:4" ht="20.25" customHeight="1">
      <c r="B27" s="163" t="s">
        <v>108</v>
      </c>
      <c r="C27" s="164" t="s">
        <v>118</v>
      </c>
      <c r="D27" s="188"/>
    </row>
    <row r="28" spans="2:4" ht="20.25" customHeight="1">
      <c r="B28" s="411" t="s">
        <v>109</v>
      </c>
      <c r="C28" s="412" t="s">
        <v>119</v>
      </c>
      <c r="D28" s="188"/>
    </row>
    <row r="29" spans="2:4" ht="20.25" customHeight="1">
      <c r="B29" s="163" t="s">
        <v>110</v>
      </c>
      <c r="C29" s="165" t="s">
        <v>120</v>
      </c>
      <c r="D29" s="188"/>
    </row>
    <row r="30" spans="2:4" ht="20.25" customHeight="1" thickBot="1">
      <c r="B30" s="414" t="s">
        <v>111</v>
      </c>
      <c r="C30" s="415" t="s">
        <v>121</v>
      </c>
      <c r="D30" s="188"/>
    </row>
    <row r="31" s="226" customFormat="1" ht="15" customHeight="1" thickTop="1"/>
    <row r="32" s="226" customFormat="1" ht="13.5">
      <c r="B32" s="227"/>
    </row>
    <row r="33" s="226" customFormat="1" ht="12.75"/>
    <row r="34" s="226" customFormat="1" ht="12.75"/>
    <row r="35" spans="1:3" ht="13.5">
      <c r="A35" s="181"/>
      <c r="B35" s="182" t="s">
        <v>126</v>
      </c>
      <c r="C35" s="181"/>
    </row>
    <row r="36" spans="1:3" ht="12.75">
      <c r="A36" s="181"/>
      <c r="B36" s="181" t="s">
        <v>127</v>
      </c>
      <c r="C36" s="181"/>
    </row>
    <row r="37" spans="1:3" ht="12.75">
      <c r="A37" s="181"/>
      <c r="B37" s="181"/>
      <c r="C37" s="181"/>
    </row>
    <row r="38" spans="1:3" ht="13.5">
      <c r="A38" s="181"/>
      <c r="B38" s="182" t="s">
        <v>128</v>
      </c>
      <c r="C38" s="181"/>
    </row>
    <row r="39" spans="1:3" ht="12.75">
      <c r="A39" s="181"/>
      <c r="B39" s="181" t="s">
        <v>129</v>
      </c>
      <c r="C39" s="181"/>
    </row>
    <row r="40" spans="1:3" ht="12.75">
      <c r="A40" s="181"/>
      <c r="B40" s="181"/>
      <c r="C40" s="181"/>
    </row>
    <row r="41" spans="1:3" ht="15">
      <c r="A41" s="181"/>
      <c r="B41" s="183" t="s">
        <v>99</v>
      </c>
      <c r="C41" s="181"/>
    </row>
    <row r="42" spans="1:3" ht="13.5">
      <c r="A42" s="181"/>
      <c r="B42" s="182" t="s">
        <v>130</v>
      </c>
      <c r="C42" s="181"/>
    </row>
    <row r="43" spans="1:3" ht="13.5">
      <c r="A43" s="181"/>
      <c r="B43" s="184" t="s">
        <v>100</v>
      </c>
      <c r="C43" s="181"/>
    </row>
    <row r="44" spans="1:3" ht="12.75">
      <c r="A44" s="181"/>
      <c r="B44" s="185" t="s">
        <v>101</v>
      </c>
      <c r="C44" s="181"/>
    </row>
    <row r="45" spans="1:3" ht="12.75">
      <c r="A45" s="181"/>
      <c r="B45" s="181"/>
      <c r="C45" s="181"/>
    </row>
    <row r="46" spans="1:3" ht="12.75">
      <c r="A46" s="181"/>
      <c r="B46" s="181"/>
      <c r="C46" s="181"/>
    </row>
  </sheetData>
  <sheetProtection/>
  <mergeCells count="3">
    <mergeCell ref="B8:C8"/>
    <mergeCell ref="B9:C9"/>
    <mergeCell ref="B10:C10"/>
  </mergeCells>
  <hyperlinks>
    <hyperlink ref="C15" location="'CUADRO 1,2'!A1" display="Pasajeros Nacionales por empresa"/>
    <hyperlink ref="C16" location="'CUADRO 1,3'!A1" display="Carga nacional por empresa "/>
    <hyperlink ref="C17" location="'CUADRO 1,4'!A1" display="Pasajeros Internacionales por empresa "/>
    <hyperlink ref="C18" location="'CUADRO 1,5'!A1" display="Carga internacional por empresa"/>
    <hyperlink ref="C19" location="'CUADRO 1.6'!A1" display="Pasajeros Nacionales por principales rutas "/>
    <hyperlink ref="C20" location="'CUADRO 1,7'!A1" display="Carga nacional por principales rutas"/>
    <hyperlink ref="C21" location="'CUADRO 1.8'!A1" display="Pasajeros internacionales por principales rutas "/>
    <hyperlink ref="C24" location="'CUADRO 1.9'!A1" display="Carga internacional por principales rutas - Regular y no regular"/>
    <hyperlink ref="B44" r:id="rId1" display="juan.torres@aerocivil.gov.co"/>
    <hyperlink ref="C14" location="'CUADRO 1.1B'!A1" display="Comportamiento del Transporte aéreo regular y no regular - Carga"/>
    <hyperlink ref="C22" location="'CUADRO 1.8 B'!A1" display="Pasajeros internacionales por mercado y país"/>
    <hyperlink ref="C23" location="'CUADRO 1.8 C'!A1" display="Pasajeros internacionales por mercado y empresa"/>
    <hyperlink ref="C25" location="'CUADRO 1.9 B'!A1" display="Carga internacional  por mercado y país"/>
    <hyperlink ref="C26" location="'CUADRO 1.9 C'!A1" display="Carga internacional  por mercado y empresa"/>
    <hyperlink ref="C12" location="Novedades!A1" display="Novedades importantes para la interpretación de la información."/>
    <hyperlink ref="C28" location="'CUADRO 1.11'!A1" display="Carga internacional por principales rutas - Regular y no regular"/>
    <hyperlink ref="C27" location="'CUADRO 1.10'!A1" display="Pasajeros internacionales por mercado y empresa"/>
    <hyperlink ref="C29" location="'CUADRO 1.12'!A1" display="Carga internacional  por mercado y país"/>
    <hyperlink ref="C30" location="'CUADRO 1.13'!A1" display="Carga internacional  por mercado y empresa"/>
    <hyperlink ref="C13" location="'CUADRO 1.1A'!A1" display="Comportamiento del Transporte aéreo regular y no regular - Pasajeros"/>
  </hyperlinks>
  <printOptions/>
  <pageMargins left="0.75" right="0.75" top="1" bottom="1" header="0" footer="0"/>
  <pageSetup horizontalDpi="600" verticalDpi="600" orientation="portrait" r:id="rId4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0"/>
  </sheetPr>
  <dimension ref="A1:Q61"/>
  <sheetViews>
    <sheetView showGridLines="0" zoomScale="88" zoomScaleNormal="88" zoomScalePageLayoutView="0" workbookViewId="0" topLeftCell="A1">
      <selection activeCell="S11" sqref="S11"/>
    </sheetView>
  </sheetViews>
  <sheetFormatPr defaultColWidth="9.140625" defaultRowHeight="15"/>
  <cols>
    <col min="1" max="1" width="15.8515625" style="99" customWidth="1"/>
    <col min="2" max="2" width="9.8515625" style="99" customWidth="1"/>
    <col min="3" max="3" width="12.00390625" style="99" customWidth="1"/>
    <col min="4" max="4" width="9.140625" style="99" bestFit="1" customWidth="1"/>
    <col min="5" max="5" width="9.7109375" style="99" bestFit="1" customWidth="1"/>
    <col min="6" max="6" width="9.7109375" style="99" customWidth="1"/>
    <col min="7" max="7" width="11.7109375" style="99" customWidth="1"/>
    <col min="8" max="8" width="9.140625" style="99" bestFit="1" customWidth="1"/>
    <col min="9" max="9" width="9.7109375" style="99" bestFit="1" customWidth="1"/>
    <col min="10" max="10" width="10.421875" style="99" customWidth="1"/>
    <col min="11" max="11" width="12.00390625" style="99" customWidth="1"/>
    <col min="12" max="12" width="9.421875" style="99" bestFit="1" customWidth="1"/>
    <col min="13" max="13" width="9.7109375" style="99" bestFit="1" customWidth="1"/>
    <col min="14" max="14" width="9.7109375" style="99" customWidth="1"/>
    <col min="15" max="15" width="11.57421875" style="99" customWidth="1"/>
    <col min="16" max="16" width="9.421875" style="99" bestFit="1" customWidth="1"/>
    <col min="17" max="17" width="10.28125" style="99" customWidth="1"/>
    <col min="18" max="16384" width="9.140625" style="99" customWidth="1"/>
  </cols>
  <sheetData>
    <row r="1" spans="16:17" ht="16.5">
      <c r="P1" s="610" t="s">
        <v>26</v>
      </c>
      <c r="Q1" s="610"/>
    </row>
    <row r="2" ht="3.75" customHeight="1" thickBot="1"/>
    <row r="3" spans="1:17" ht="24" customHeight="1" thickTop="1">
      <c r="A3" s="673" t="s">
        <v>46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5"/>
    </row>
    <row r="4" spans="1:17" ht="23.25" customHeight="1" thickBot="1">
      <c r="A4" s="665" t="s">
        <v>35</v>
      </c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7"/>
    </row>
    <row r="5" spans="1:17" s="102" customFormat="1" ht="20.25" customHeight="1" thickBot="1">
      <c r="A5" s="681" t="s">
        <v>131</v>
      </c>
      <c r="B5" s="676" t="s">
        <v>33</v>
      </c>
      <c r="C5" s="677"/>
      <c r="D5" s="677"/>
      <c r="E5" s="677"/>
      <c r="F5" s="678"/>
      <c r="G5" s="678"/>
      <c r="H5" s="678"/>
      <c r="I5" s="679"/>
      <c r="J5" s="677" t="s">
        <v>32</v>
      </c>
      <c r="K5" s="677"/>
      <c r="L5" s="677"/>
      <c r="M5" s="677"/>
      <c r="N5" s="677"/>
      <c r="O5" s="677"/>
      <c r="P5" s="677"/>
      <c r="Q5" s="680"/>
    </row>
    <row r="6" spans="1:17" s="223" customFormat="1" ht="28.5" customHeight="1" thickBot="1">
      <c r="A6" s="682"/>
      <c r="B6" s="598" t="s">
        <v>155</v>
      </c>
      <c r="C6" s="608"/>
      <c r="D6" s="609"/>
      <c r="E6" s="604" t="s">
        <v>31</v>
      </c>
      <c r="F6" s="598" t="s">
        <v>156</v>
      </c>
      <c r="G6" s="608"/>
      <c r="H6" s="609"/>
      <c r="I6" s="606" t="s">
        <v>30</v>
      </c>
      <c r="J6" s="598" t="s">
        <v>157</v>
      </c>
      <c r="K6" s="608"/>
      <c r="L6" s="609"/>
      <c r="M6" s="604" t="s">
        <v>31</v>
      </c>
      <c r="N6" s="598" t="s">
        <v>158</v>
      </c>
      <c r="O6" s="608"/>
      <c r="P6" s="609"/>
      <c r="Q6" s="604" t="s">
        <v>30</v>
      </c>
    </row>
    <row r="7" spans="1:17" s="101" customFormat="1" ht="22.5" customHeight="1" thickBot="1">
      <c r="A7" s="683"/>
      <c r="B7" s="70" t="s">
        <v>20</v>
      </c>
      <c r="C7" s="67" t="s">
        <v>19</v>
      </c>
      <c r="D7" s="67" t="s">
        <v>15</v>
      </c>
      <c r="E7" s="605"/>
      <c r="F7" s="70" t="s">
        <v>20</v>
      </c>
      <c r="G7" s="68" t="s">
        <v>19</v>
      </c>
      <c r="H7" s="67" t="s">
        <v>15</v>
      </c>
      <c r="I7" s="607"/>
      <c r="J7" s="70" t="s">
        <v>20</v>
      </c>
      <c r="K7" s="67" t="s">
        <v>19</v>
      </c>
      <c r="L7" s="68" t="s">
        <v>15</v>
      </c>
      <c r="M7" s="605"/>
      <c r="N7" s="69" t="s">
        <v>20</v>
      </c>
      <c r="O7" s="68" t="s">
        <v>19</v>
      </c>
      <c r="P7" s="67" t="s">
        <v>15</v>
      </c>
      <c r="Q7" s="605"/>
    </row>
    <row r="8" spans="1:17" s="513" customFormat="1" ht="18" customHeight="1" thickBot="1">
      <c r="A8" s="508" t="s">
        <v>44</v>
      </c>
      <c r="B8" s="509">
        <f>SUM(B9:B59)</f>
        <v>15933.270999999997</v>
      </c>
      <c r="C8" s="510">
        <f>SUM(C9:C59)</f>
        <v>1129.3349999999996</v>
      </c>
      <c r="D8" s="510">
        <f aca="true" t="shared" si="0" ref="D8:D13">C8+B8</f>
        <v>17062.605999999996</v>
      </c>
      <c r="E8" s="511">
        <f aca="true" t="shared" si="1" ref="E8:E13">D8/$D$8</f>
        <v>1</v>
      </c>
      <c r="F8" s="510">
        <f>SUM(F9:F59)</f>
        <v>13765.259000000007</v>
      </c>
      <c r="G8" s="510">
        <f>SUM(G9:G59)</f>
        <v>2224.557</v>
      </c>
      <c r="H8" s="510">
        <f aca="true" t="shared" si="2" ref="H8:H13">G8+F8</f>
        <v>15989.816000000006</v>
      </c>
      <c r="I8" s="379">
        <f aca="true" t="shared" si="3" ref="I8:I13">(D8/H8-1)</f>
        <v>0.0670920791083518</v>
      </c>
      <c r="J8" s="512">
        <f>SUM(J9:J59)</f>
        <v>141526.44699999996</v>
      </c>
      <c r="K8" s="510">
        <f>SUM(K9:K59)</f>
        <v>19819.55799999998</v>
      </c>
      <c r="L8" s="510">
        <f aca="true" t="shared" si="4" ref="L8:L13">K8+J8</f>
        <v>161346.00499999995</v>
      </c>
      <c r="M8" s="511">
        <f aca="true" t="shared" si="5" ref="M8:M13">(L8/$L$8)</f>
        <v>1</v>
      </c>
      <c r="N8" s="510">
        <f>SUM(N9:N59)</f>
        <v>138125.338</v>
      </c>
      <c r="O8" s="510">
        <f>SUM(O9:O59)</f>
        <v>21505.295099999985</v>
      </c>
      <c r="P8" s="510">
        <f aca="true" t="shared" si="6" ref="P8:P13">O8+N8</f>
        <v>159630.63309999998</v>
      </c>
      <c r="Q8" s="380">
        <f aca="true" t="shared" si="7" ref="Q8:Q13">(L8/P8-1)</f>
        <v>0.010745881706335059</v>
      </c>
    </row>
    <row r="9" spans="1:17" s="100" customFormat="1" ht="18" customHeight="1" thickTop="1">
      <c r="A9" s="357" t="s">
        <v>220</v>
      </c>
      <c r="B9" s="358">
        <v>2209.9880000000003</v>
      </c>
      <c r="C9" s="359">
        <v>34.881</v>
      </c>
      <c r="D9" s="359">
        <f t="shared" si="0"/>
        <v>2244.869</v>
      </c>
      <c r="E9" s="360">
        <f t="shared" si="1"/>
        <v>0.13156659656795688</v>
      </c>
      <c r="F9" s="361">
        <v>2404.9880000000003</v>
      </c>
      <c r="G9" s="359">
        <v>190.087</v>
      </c>
      <c r="H9" s="359">
        <f t="shared" si="2"/>
        <v>2595.0750000000003</v>
      </c>
      <c r="I9" s="362">
        <f t="shared" si="3"/>
        <v>-0.1349502422858685</v>
      </c>
      <c r="J9" s="361">
        <v>23387.486999999994</v>
      </c>
      <c r="K9" s="359">
        <v>998.9259999999998</v>
      </c>
      <c r="L9" s="359">
        <f t="shared" si="4"/>
        <v>24386.412999999993</v>
      </c>
      <c r="M9" s="362">
        <f t="shared" si="5"/>
        <v>0.1511435811503359</v>
      </c>
      <c r="N9" s="361">
        <v>22922.736</v>
      </c>
      <c r="O9" s="359">
        <v>1786.4509999999996</v>
      </c>
      <c r="P9" s="359">
        <f t="shared" si="6"/>
        <v>24709.187</v>
      </c>
      <c r="Q9" s="363">
        <f t="shared" si="7"/>
        <v>-0.013062914615523669</v>
      </c>
    </row>
    <row r="10" spans="1:17" s="100" customFormat="1" ht="18" customHeight="1">
      <c r="A10" s="364" t="s">
        <v>224</v>
      </c>
      <c r="B10" s="365">
        <v>2064.1969999999997</v>
      </c>
      <c r="C10" s="366">
        <v>16.612</v>
      </c>
      <c r="D10" s="366">
        <f t="shared" si="0"/>
        <v>2080.8089999999997</v>
      </c>
      <c r="E10" s="367">
        <f t="shared" si="1"/>
        <v>0.12195141820657408</v>
      </c>
      <c r="F10" s="368">
        <v>1984.9879999999998</v>
      </c>
      <c r="G10" s="366">
        <v>43.489000000000004</v>
      </c>
      <c r="H10" s="366">
        <f t="shared" si="2"/>
        <v>2028.4769999999999</v>
      </c>
      <c r="I10" s="369">
        <f t="shared" si="3"/>
        <v>0.025798665698452572</v>
      </c>
      <c r="J10" s="368">
        <v>20425.412999999997</v>
      </c>
      <c r="K10" s="366">
        <v>244.87700000000004</v>
      </c>
      <c r="L10" s="366">
        <f t="shared" si="4"/>
        <v>20670.289999999997</v>
      </c>
      <c r="M10" s="369">
        <f t="shared" si="5"/>
        <v>0.12811156991460684</v>
      </c>
      <c r="N10" s="368">
        <v>20301.139000000006</v>
      </c>
      <c r="O10" s="366">
        <v>350.96</v>
      </c>
      <c r="P10" s="366">
        <f t="shared" si="6"/>
        <v>20652.099000000006</v>
      </c>
      <c r="Q10" s="370">
        <f t="shared" si="7"/>
        <v>0.0008808305635175095</v>
      </c>
    </row>
    <row r="11" spans="1:17" s="100" customFormat="1" ht="18" customHeight="1">
      <c r="A11" s="364" t="s">
        <v>222</v>
      </c>
      <c r="B11" s="365">
        <v>2065.096</v>
      </c>
      <c r="C11" s="366">
        <v>4.638</v>
      </c>
      <c r="D11" s="366">
        <f t="shared" si="0"/>
        <v>2069.734</v>
      </c>
      <c r="E11" s="367">
        <f t="shared" si="1"/>
        <v>0.12130233798987097</v>
      </c>
      <c r="F11" s="368">
        <v>2168.5969999999998</v>
      </c>
      <c r="G11" s="366">
        <v>17.525</v>
      </c>
      <c r="H11" s="366">
        <f t="shared" si="2"/>
        <v>2186.122</v>
      </c>
      <c r="I11" s="369">
        <f t="shared" si="3"/>
        <v>-0.05323948068772</v>
      </c>
      <c r="J11" s="368">
        <v>18929.882999999994</v>
      </c>
      <c r="K11" s="366">
        <v>2906.6269999999995</v>
      </c>
      <c r="L11" s="366">
        <f t="shared" si="4"/>
        <v>21836.509999999995</v>
      </c>
      <c r="M11" s="369">
        <f t="shared" si="5"/>
        <v>0.13533963856123987</v>
      </c>
      <c r="N11" s="368">
        <v>17985.769999999997</v>
      </c>
      <c r="O11" s="366">
        <v>1000.3439999999994</v>
      </c>
      <c r="P11" s="366">
        <f t="shared" si="6"/>
        <v>18986.113999999998</v>
      </c>
      <c r="Q11" s="370">
        <f t="shared" si="7"/>
        <v>0.15013056384260604</v>
      </c>
    </row>
    <row r="12" spans="1:17" s="100" customFormat="1" ht="18" customHeight="1">
      <c r="A12" s="364" t="s">
        <v>245</v>
      </c>
      <c r="B12" s="365">
        <v>1737.1850000000002</v>
      </c>
      <c r="C12" s="366">
        <v>0</v>
      </c>
      <c r="D12" s="366">
        <f t="shared" si="0"/>
        <v>1737.1850000000002</v>
      </c>
      <c r="E12" s="367">
        <f t="shared" si="1"/>
        <v>0.10181240778811869</v>
      </c>
      <c r="F12" s="368">
        <v>994.625</v>
      </c>
      <c r="G12" s="366">
        <v>536.885</v>
      </c>
      <c r="H12" s="366">
        <f t="shared" si="2"/>
        <v>1531.51</v>
      </c>
      <c r="I12" s="369">
        <f t="shared" si="3"/>
        <v>0.13429556450823066</v>
      </c>
      <c r="J12" s="368">
        <v>11505.699999999999</v>
      </c>
      <c r="K12" s="366">
        <v>3212.5949999999993</v>
      </c>
      <c r="L12" s="366">
        <f t="shared" si="4"/>
        <v>14718.294999999998</v>
      </c>
      <c r="M12" s="369">
        <f t="shared" si="5"/>
        <v>0.09122193635968863</v>
      </c>
      <c r="N12" s="368">
        <v>13374.644999999999</v>
      </c>
      <c r="O12" s="366">
        <v>3841.7519999999995</v>
      </c>
      <c r="P12" s="366">
        <f t="shared" si="6"/>
        <v>17216.396999999997</v>
      </c>
      <c r="Q12" s="370">
        <f t="shared" si="7"/>
        <v>-0.1451001623626592</v>
      </c>
    </row>
    <row r="13" spans="1:17" s="100" customFormat="1" ht="18" customHeight="1">
      <c r="A13" s="364" t="s">
        <v>228</v>
      </c>
      <c r="B13" s="365">
        <v>1001.497</v>
      </c>
      <c r="C13" s="366">
        <v>17.271</v>
      </c>
      <c r="D13" s="366">
        <f t="shared" si="0"/>
        <v>1018.7679999999999</v>
      </c>
      <c r="E13" s="367">
        <f t="shared" si="1"/>
        <v>0.05970764372101191</v>
      </c>
      <c r="F13" s="368">
        <v>1194.163</v>
      </c>
      <c r="G13" s="366">
        <v>153.06900000000002</v>
      </c>
      <c r="H13" s="366">
        <f t="shared" si="2"/>
        <v>1347.232</v>
      </c>
      <c r="I13" s="369">
        <f t="shared" si="3"/>
        <v>-0.24380656041424198</v>
      </c>
      <c r="J13" s="368">
        <v>9731.755999999998</v>
      </c>
      <c r="K13" s="366">
        <v>818.6559999999997</v>
      </c>
      <c r="L13" s="366">
        <f t="shared" si="4"/>
        <v>10550.411999999997</v>
      </c>
      <c r="M13" s="369">
        <f t="shared" si="5"/>
        <v>0.06538997975190028</v>
      </c>
      <c r="N13" s="368">
        <v>9866.583999999999</v>
      </c>
      <c r="O13" s="366">
        <v>1556.5840000000005</v>
      </c>
      <c r="P13" s="366">
        <f t="shared" si="6"/>
        <v>11423.168</v>
      </c>
      <c r="Q13" s="370">
        <f t="shared" si="7"/>
        <v>-0.07640227299467217</v>
      </c>
    </row>
    <row r="14" spans="1:17" s="100" customFormat="1" ht="18" customHeight="1">
      <c r="A14" s="364" t="s">
        <v>221</v>
      </c>
      <c r="B14" s="365">
        <v>694.47</v>
      </c>
      <c r="C14" s="366">
        <v>73.16600000000001</v>
      </c>
      <c r="D14" s="366">
        <f aca="true" t="shared" si="8" ref="D14:D19">C14+B14</f>
        <v>767.6360000000001</v>
      </c>
      <c r="E14" s="367">
        <f aca="true" t="shared" si="9" ref="E14:E19">D14/$D$8</f>
        <v>0.04498937618321611</v>
      </c>
      <c r="F14" s="368">
        <v>800.7349999999999</v>
      </c>
      <c r="G14" s="366">
        <v>217.174</v>
      </c>
      <c r="H14" s="366">
        <f aca="true" t="shared" si="10" ref="H14:H19">G14+F14</f>
        <v>1017.9089999999999</v>
      </c>
      <c r="I14" s="369">
        <f aca="true" t="shared" si="11" ref="I14:I19">(D14/H14-1)</f>
        <v>-0.24586971919886735</v>
      </c>
      <c r="J14" s="368">
        <v>6422.928999999999</v>
      </c>
      <c r="K14" s="366">
        <v>1141.016</v>
      </c>
      <c r="L14" s="366">
        <f aca="true" t="shared" si="12" ref="L14:L19">K14+J14</f>
        <v>7563.945</v>
      </c>
      <c r="M14" s="369">
        <f aca="true" t="shared" si="13" ref="M14:M19">(L14/$L$8)</f>
        <v>0.0468802744759624</v>
      </c>
      <c r="N14" s="368">
        <v>6933.396999999999</v>
      </c>
      <c r="O14" s="366">
        <v>1296.788</v>
      </c>
      <c r="P14" s="366">
        <f aca="true" t="shared" si="14" ref="P14:P19">O14+N14</f>
        <v>8230.185</v>
      </c>
      <c r="Q14" s="370">
        <f aca="true" t="shared" si="15" ref="Q14:Q19">(L14/P14-1)</f>
        <v>-0.08095079272215633</v>
      </c>
    </row>
    <row r="15" spans="1:17" s="100" customFormat="1" ht="18" customHeight="1">
      <c r="A15" s="364" t="s">
        <v>229</v>
      </c>
      <c r="B15" s="365">
        <v>710.737</v>
      </c>
      <c r="C15" s="366">
        <v>4.801</v>
      </c>
      <c r="D15" s="366">
        <f t="shared" si="8"/>
        <v>715.538</v>
      </c>
      <c r="E15" s="367">
        <f t="shared" si="9"/>
        <v>0.0419360325146112</v>
      </c>
      <c r="F15" s="368">
        <v>497.39599999999996</v>
      </c>
      <c r="G15" s="366">
        <v>31.041</v>
      </c>
      <c r="H15" s="366">
        <f t="shared" si="10"/>
        <v>528.437</v>
      </c>
      <c r="I15" s="369">
        <f t="shared" si="11"/>
        <v>0.35406491218442304</v>
      </c>
      <c r="J15" s="368">
        <v>6542.920999999999</v>
      </c>
      <c r="K15" s="366">
        <v>34.852</v>
      </c>
      <c r="L15" s="366">
        <f t="shared" si="12"/>
        <v>6577.772999999999</v>
      </c>
      <c r="M15" s="369">
        <f t="shared" si="13"/>
        <v>0.04076811818179199</v>
      </c>
      <c r="N15" s="368">
        <v>4710.812000000001</v>
      </c>
      <c r="O15" s="366">
        <v>143.301</v>
      </c>
      <c r="P15" s="366">
        <f t="shared" si="14"/>
        <v>4854.113000000001</v>
      </c>
      <c r="Q15" s="370">
        <f t="shared" si="15"/>
        <v>0.3550926811963375</v>
      </c>
    </row>
    <row r="16" spans="1:17" s="100" customFormat="1" ht="18" customHeight="1">
      <c r="A16" s="364" t="s">
        <v>226</v>
      </c>
      <c r="B16" s="365">
        <v>503.771</v>
      </c>
      <c r="C16" s="366">
        <v>4.682</v>
      </c>
      <c r="D16" s="366">
        <f t="shared" si="8"/>
        <v>508.45300000000003</v>
      </c>
      <c r="E16" s="367">
        <f t="shared" si="9"/>
        <v>0.02979925809691674</v>
      </c>
      <c r="F16" s="368">
        <v>407.336</v>
      </c>
      <c r="G16" s="366">
        <v>12.872</v>
      </c>
      <c r="H16" s="366">
        <f t="shared" si="10"/>
        <v>420.208</v>
      </c>
      <c r="I16" s="369">
        <f t="shared" si="11"/>
        <v>0.2100031413014507</v>
      </c>
      <c r="J16" s="368">
        <v>4749.266</v>
      </c>
      <c r="K16" s="366">
        <v>46.491</v>
      </c>
      <c r="L16" s="366">
        <f t="shared" si="12"/>
        <v>4795.757</v>
      </c>
      <c r="M16" s="369">
        <f t="shared" si="13"/>
        <v>0.029723431949864525</v>
      </c>
      <c r="N16" s="368">
        <v>3845.76</v>
      </c>
      <c r="O16" s="366">
        <v>79.169</v>
      </c>
      <c r="P16" s="366">
        <f t="shared" si="14"/>
        <v>3924.929</v>
      </c>
      <c r="Q16" s="370">
        <f t="shared" si="15"/>
        <v>0.2218710198324605</v>
      </c>
    </row>
    <row r="17" spans="1:17" s="100" customFormat="1" ht="18" customHeight="1">
      <c r="A17" s="364" t="s">
        <v>227</v>
      </c>
      <c r="B17" s="365">
        <v>423.004</v>
      </c>
      <c r="C17" s="366">
        <v>8.76</v>
      </c>
      <c r="D17" s="366">
        <f t="shared" si="8"/>
        <v>431.764</v>
      </c>
      <c r="E17" s="367">
        <f t="shared" si="9"/>
        <v>0.02530469261260561</v>
      </c>
      <c r="F17" s="368">
        <v>454.68</v>
      </c>
      <c r="G17" s="366">
        <v>4.706</v>
      </c>
      <c r="H17" s="366">
        <f t="shared" si="10"/>
        <v>459.386</v>
      </c>
      <c r="I17" s="369">
        <f t="shared" si="11"/>
        <v>-0.060128084007784355</v>
      </c>
      <c r="J17" s="368">
        <v>3741.6600000000008</v>
      </c>
      <c r="K17" s="366">
        <v>35.615</v>
      </c>
      <c r="L17" s="366">
        <f t="shared" si="12"/>
        <v>3777.2750000000005</v>
      </c>
      <c r="M17" s="369">
        <f t="shared" si="13"/>
        <v>0.023411022789191476</v>
      </c>
      <c r="N17" s="368">
        <v>4083.615</v>
      </c>
      <c r="O17" s="366">
        <v>31.634</v>
      </c>
      <c r="P17" s="366">
        <f t="shared" si="14"/>
        <v>4115.249</v>
      </c>
      <c r="Q17" s="370">
        <f t="shared" si="15"/>
        <v>-0.0821272297253457</v>
      </c>
    </row>
    <row r="18" spans="1:17" s="100" customFormat="1" ht="18" customHeight="1">
      <c r="A18" s="364" t="s">
        <v>239</v>
      </c>
      <c r="B18" s="365">
        <v>357.98900000000003</v>
      </c>
      <c r="C18" s="366">
        <v>0.10999999999999999</v>
      </c>
      <c r="D18" s="366">
        <f t="shared" si="8"/>
        <v>358.09900000000005</v>
      </c>
      <c r="E18" s="367">
        <f t="shared" si="9"/>
        <v>0.02098735679649405</v>
      </c>
      <c r="F18" s="368">
        <v>81.734</v>
      </c>
      <c r="G18" s="366">
        <v>50.114999999999995</v>
      </c>
      <c r="H18" s="366">
        <f t="shared" si="10"/>
        <v>131.849</v>
      </c>
      <c r="I18" s="369">
        <f t="shared" si="11"/>
        <v>1.715978126493186</v>
      </c>
      <c r="J18" s="368">
        <v>1127.89</v>
      </c>
      <c r="K18" s="366">
        <v>4.154999999999999</v>
      </c>
      <c r="L18" s="366">
        <f t="shared" si="12"/>
        <v>1132.045</v>
      </c>
      <c r="M18" s="369">
        <f t="shared" si="13"/>
        <v>0.007016256770658811</v>
      </c>
      <c r="N18" s="368">
        <v>490.9880000000001</v>
      </c>
      <c r="O18" s="366">
        <v>63.614</v>
      </c>
      <c r="P18" s="366">
        <f t="shared" si="14"/>
        <v>554.6020000000001</v>
      </c>
      <c r="Q18" s="370">
        <f t="shared" si="15"/>
        <v>1.0411844890570174</v>
      </c>
    </row>
    <row r="19" spans="1:17" s="100" customFormat="1" ht="18" customHeight="1">
      <c r="A19" s="364" t="s">
        <v>275</v>
      </c>
      <c r="B19" s="365">
        <v>341.774</v>
      </c>
      <c r="C19" s="366">
        <v>0.16999999999999998</v>
      </c>
      <c r="D19" s="366">
        <f t="shared" si="8"/>
        <v>341.944</v>
      </c>
      <c r="E19" s="367">
        <f t="shared" si="9"/>
        <v>0.020040549491677887</v>
      </c>
      <c r="F19" s="368">
        <v>362.549</v>
      </c>
      <c r="G19" s="366"/>
      <c r="H19" s="366">
        <f t="shared" si="10"/>
        <v>362.549</v>
      </c>
      <c r="I19" s="369">
        <f t="shared" si="11"/>
        <v>-0.05683369696234153</v>
      </c>
      <c r="J19" s="368">
        <v>2924.404000000001</v>
      </c>
      <c r="K19" s="366">
        <v>0.24000000000000002</v>
      </c>
      <c r="L19" s="366">
        <f t="shared" si="12"/>
        <v>2924.6440000000007</v>
      </c>
      <c r="M19" s="369">
        <f t="shared" si="13"/>
        <v>0.01812653495820985</v>
      </c>
      <c r="N19" s="368">
        <v>2792.202000000001</v>
      </c>
      <c r="O19" s="366">
        <v>28.55</v>
      </c>
      <c r="P19" s="366">
        <f t="shared" si="14"/>
        <v>2820.7520000000013</v>
      </c>
      <c r="Q19" s="370">
        <f t="shared" si="15"/>
        <v>0.03683131306828802</v>
      </c>
    </row>
    <row r="20" spans="1:17" s="100" customFormat="1" ht="18" customHeight="1">
      <c r="A20" s="364" t="s">
        <v>235</v>
      </c>
      <c r="B20" s="365">
        <v>331.039</v>
      </c>
      <c r="C20" s="366">
        <v>0</v>
      </c>
      <c r="D20" s="366">
        <f aca="true" t="shared" si="16" ref="D20:D28">C20+B20</f>
        <v>331.039</v>
      </c>
      <c r="E20" s="367">
        <f aca="true" t="shared" si="17" ref="E20:E28">D20/$D$8</f>
        <v>0.01940143258304154</v>
      </c>
      <c r="F20" s="368">
        <v>49.074000000000005</v>
      </c>
      <c r="G20" s="366">
        <v>4.27</v>
      </c>
      <c r="H20" s="366">
        <f aca="true" t="shared" si="18" ref="H20:H28">G20+F20</f>
        <v>53.34400000000001</v>
      </c>
      <c r="I20" s="369">
        <f aca="true" t="shared" si="19" ref="I20:I28">(D20/H20-1)</f>
        <v>5.205740101979603</v>
      </c>
      <c r="J20" s="368">
        <v>2371.510999999999</v>
      </c>
      <c r="K20" s="366">
        <v>15.99</v>
      </c>
      <c r="L20" s="366">
        <f aca="true" t="shared" si="20" ref="L20:L28">K20+J20</f>
        <v>2387.500999999999</v>
      </c>
      <c r="M20" s="369">
        <f aca="true" t="shared" si="21" ref="M20:M28">(L20/$L$8)</f>
        <v>0.01479739767960167</v>
      </c>
      <c r="N20" s="368">
        <v>2161.1549999999997</v>
      </c>
      <c r="O20" s="366">
        <v>252.351</v>
      </c>
      <c r="P20" s="366">
        <f aca="true" t="shared" si="22" ref="P20:P28">O20+N20</f>
        <v>2413.506</v>
      </c>
      <c r="Q20" s="370">
        <f aca="true" t="shared" si="23" ref="Q20:Q28">(L20/P20-1)</f>
        <v>-0.010774781583307025</v>
      </c>
    </row>
    <row r="21" spans="1:17" s="100" customFormat="1" ht="18" customHeight="1">
      <c r="A21" s="364" t="s">
        <v>276</v>
      </c>
      <c r="B21" s="365">
        <v>312.451</v>
      </c>
      <c r="C21" s="366">
        <v>0</v>
      </c>
      <c r="D21" s="366">
        <f t="shared" si="16"/>
        <v>312.451</v>
      </c>
      <c r="E21" s="367">
        <f t="shared" si="17"/>
        <v>0.018312032757481483</v>
      </c>
      <c r="F21" s="368">
        <v>251.832</v>
      </c>
      <c r="G21" s="366"/>
      <c r="H21" s="366">
        <f t="shared" si="18"/>
        <v>251.832</v>
      </c>
      <c r="I21" s="369">
        <f t="shared" si="19"/>
        <v>0.24071206200959372</v>
      </c>
      <c r="J21" s="368">
        <v>2363.0950000000007</v>
      </c>
      <c r="K21" s="366"/>
      <c r="L21" s="366">
        <f t="shared" si="20"/>
        <v>2363.0950000000007</v>
      </c>
      <c r="M21" s="369">
        <f t="shared" si="21"/>
        <v>0.014646132700961524</v>
      </c>
      <c r="N21" s="368">
        <v>2237.8509999999997</v>
      </c>
      <c r="O21" s="366"/>
      <c r="P21" s="366">
        <f t="shared" si="22"/>
        <v>2237.8509999999997</v>
      </c>
      <c r="Q21" s="370">
        <f t="shared" si="23"/>
        <v>0.055966192565993556</v>
      </c>
    </row>
    <row r="22" spans="1:17" s="100" customFormat="1" ht="18" customHeight="1">
      <c r="A22" s="364" t="s">
        <v>277</v>
      </c>
      <c r="B22" s="365">
        <v>295.758</v>
      </c>
      <c r="C22" s="366">
        <v>0</v>
      </c>
      <c r="D22" s="366">
        <f t="shared" si="16"/>
        <v>295.758</v>
      </c>
      <c r="E22" s="367">
        <f t="shared" si="17"/>
        <v>0.017333694513018708</v>
      </c>
      <c r="F22" s="368"/>
      <c r="G22" s="366"/>
      <c r="H22" s="366">
        <f t="shared" si="18"/>
        <v>0</v>
      </c>
      <c r="I22" s="369" t="e">
        <f t="shared" si="19"/>
        <v>#DIV/0!</v>
      </c>
      <c r="J22" s="368">
        <v>515.579</v>
      </c>
      <c r="K22" s="366">
        <v>0.12</v>
      </c>
      <c r="L22" s="366">
        <f t="shared" si="20"/>
        <v>515.699</v>
      </c>
      <c r="M22" s="369">
        <f t="shared" si="21"/>
        <v>0.0031962303621958297</v>
      </c>
      <c r="N22" s="368">
        <v>7.036</v>
      </c>
      <c r="O22" s="366">
        <v>0.07500000000000001</v>
      </c>
      <c r="P22" s="366">
        <f t="shared" si="22"/>
        <v>7.111</v>
      </c>
      <c r="Q22" s="370">
        <f t="shared" si="23"/>
        <v>71.52130502039094</v>
      </c>
    </row>
    <row r="23" spans="1:17" s="100" customFormat="1" ht="18" customHeight="1">
      <c r="A23" s="364" t="s">
        <v>223</v>
      </c>
      <c r="B23" s="365">
        <v>281.345</v>
      </c>
      <c r="C23" s="366">
        <v>0</v>
      </c>
      <c r="D23" s="366">
        <f t="shared" si="16"/>
        <v>281.345</v>
      </c>
      <c r="E23" s="367">
        <f t="shared" si="17"/>
        <v>0.016488981812039737</v>
      </c>
      <c r="F23" s="368">
        <v>267.877</v>
      </c>
      <c r="G23" s="366">
        <v>1.65</v>
      </c>
      <c r="H23" s="366">
        <f t="shared" si="18"/>
        <v>269.527</v>
      </c>
      <c r="I23" s="369">
        <f t="shared" si="19"/>
        <v>0.043847184141106554</v>
      </c>
      <c r="J23" s="368">
        <v>2885.6550000000007</v>
      </c>
      <c r="K23" s="366">
        <v>11.677</v>
      </c>
      <c r="L23" s="366">
        <f t="shared" si="20"/>
        <v>2897.332000000001</v>
      </c>
      <c r="M23" s="369">
        <f t="shared" si="21"/>
        <v>0.01795725899751904</v>
      </c>
      <c r="N23" s="368">
        <v>2610.068</v>
      </c>
      <c r="O23" s="366">
        <v>14.977999999999998</v>
      </c>
      <c r="P23" s="366">
        <f t="shared" si="22"/>
        <v>2625.0460000000003</v>
      </c>
      <c r="Q23" s="370">
        <f t="shared" si="23"/>
        <v>0.10372618232213848</v>
      </c>
    </row>
    <row r="24" spans="1:17" s="100" customFormat="1" ht="18" customHeight="1">
      <c r="A24" s="364" t="s">
        <v>230</v>
      </c>
      <c r="B24" s="365">
        <v>215.111</v>
      </c>
      <c r="C24" s="366">
        <v>4.9590000000000005</v>
      </c>
      <c r="D24" s="366">
        <f t="shared" si="16"/>
        <v>220.07</v>
      </c>
      <c r="E24" s="367">
        <f t="shared" si="17"/>
        <v>0.012897795330912525</v>
      </c>
      <c r="F24" s="368">
        <v>209.30100000000002</v>
      </c>
      <c r="G24" s="366">
        <v>1.994</v>
      </c>
      <c r="H24" s="366">
        <f t="shared" si="18"/>
        <v>211.29500000000002</v>
      </c>
      <c r="I24" s="369">
        <f t="shared" si="19"/>
        <v>0.0415296149932558</v>
      </c>
      <c r="J24" s="368">
        <v>1993.7450000000001</v>
      </c>
      <c r="K24" s="366">
        <v>9.521999999999998</v>
      </c>
      <c r="L24" s="366">
        <f t="shared" si="20"/>
        <v>2003.267</v>
      </c>
      <c r="M24" s="369">
        <f t="shared" si="21"/>
        <v>0.012415969022598363</v>
      </c>
      <c r="N24" s="368">
        <v>1769.4120000000003</v>
      </c>
      <c r="O24" s="366">
        <v>22.414</v>
      </c>
      <c r="P24" s="366">
        <f t="shared" si="22"/>
        <v>1791.8260000000002</v>
      </c>
      <c r="Q24" s="370">
        <f t="shared" si="23"/>
        <v>0.11800308735334775</v>
      </c>
    </row>
    <row r="25" spans="1:17" s="100" customFormat="1" ht="18" customHeight="1">
      <c r="A25" s="364" t="s">
        <v>278</v>
      </c>
      <c r="B25" s="365">
        <v>4.7</v>
      </c>
      <c r="C25" s="366">
        <v>202.375</v>
      </c>
      <c r="D25" s="366">
        <f t="shared" si="16"/>
        <v>207.075</v>
      </c>
      <c r="E25" s="367">
        <f t="shared" si="17"/>
        <v>0.012136188340749358</v>
      </c>
      <c r="F25" s="368">
        <v>3.58</v>
      </c>
      <c r="G25" s="366">
        <v>191.089</v>
      </c>
      <c r="H25" s="366">
        <f t="shared" si="18"/>
        <v>194.669</v>
      </c>
      <c r="I25" s="369">
        <f t="shared" si="19"/>
        <v>0.06372868818353195</v>
      </c>
      <c r="J25" s="368">
        <v>230.39900000000003</v>
      </c>
      <c r="K25" s="366">
        <v>1982.0930000000003</v>
      </c>
      <c r="L25" s="366">
        <f t="shared" si="20"/>
        <v>2212.492</v>
      </c>
      <c r="M25" s="369">
        <f t="shared" si="21"/>
        <v>0.013712716345223428</v>
      </c>
      <c r="N25" s="368">
        <v>54.134</v>
      </c>
      <c r="O25" s="366">
        <v>2013.5309999999986</v>
      </c>
      <c r="P25" s="366">
        <f t="shared" si="22"/>
        <v>2067.6649999999986</v>
      </c>
      <c r="Q25" s="370">
        <f t="shared" si="23"/>
        <v>0.07004374499737698</v>
      </c>
    </row>
    <row r="26" spans="1:17" s="100" customFormat="1" ht="18" customHeight="1">
      <c r="A26" s="364" t="s">
        <v>243</v>
      </c>
      <c r="B26" s="365">
        <v>200.503</v>
      </c>
      <c r="C26" s="366">
        <v>2.98</v>
      </c>
      <c r="D26" s="366">
        <f t="shared" si="16"/>
        <v>203.48299999999998</v>
      </c>
      <c r="E26" s="367">
        <f t="shared" si="17"/>
        <v>0.011925669502067856</v>
      </c>
      <c r="F26" s="368">
        <v>168.486</v>
      </c>
      <c r="G26" s="366">
        <v>2.185</v>
      </c>
      <c r="H26" s="366">
        <f t="shared" si="18"/>
        <v>170.671</v>
      </c>
      <c r="I26" s="369">
        <f t="shared" si="19"/>
        <v>0.19225293107792174</v>
      </c>
      <c r="J26" s="368">
        <v>1956.8329999999996</v>
      </c>
      <c r="K26" s="366">
        <v>13.017999999999999</v>
      </c>
      <c r="L26" s="366">
        <f t="shared" si="20"/>
        <v>1969.8509999999997</v>
      </c>
      <c r="M26" s="369">
        <f t="shared" si="21"/>
        <v>0.01220886132259674</v>
      </c>
      <c r="N26" s="368">
        <v>1722.6280000000002</v>
      </c>
      <c r="O26" s="366">
        <v>14.644</v>
      </c>
      <c r="P26" s="366">
        <f t="shared" si="22"/>
        <v>1737.2720000000002</v>
      </c>
      <c r="Q26" s="370">
        <f t="shared" si="23"/>
        <v>0.1338759848774398</v>
      </c>
    </row>
    <row r="27" spans="1:17" s="100" customFormat="1" ht="18" customHeight="1">
      <c r="A27" s="364" t="s">
        <v>232</v>
      </c>
      <c r="B27" s="365">
        <v>197.532</v>
      </c>
      <c r="C27" s="366">
        <v>0.02</v>
      </c>
      <c r="D27" s="366">
        <f t="shared" si="16"/>
        <v>197.55200000000002</v>
      </c>
      <c r="E27" s="367">
        <f t="shared" si="17"/>
        <v>0.01157806726592644</v>
      </c>
      <c r="F27" s="368">
        <v>124.388</v>
      </c>
      <c r="G27" s="366"/>
      <c r="H27" s="366">
        <f t="shared" si="18"/>
        <v>124.388</v>
      </c>
      <c r="I27" s="369">
        <f t="shared" si="19"/>
        <v>0.5881917869890987</v>
      </c>
      <c r="J27" s="368">
        <v>2511.923</v>
      </c>
      <c r="K27" s="366">
        <v>0.16999999999999998</v>
      </c>
      <c r="L27" s="366">
        <f t="shared" si="20"/>
        <v>2512.093</v>
      </c>
      <c r="M27" s="369">
        <f t="shared" si="21"/>
        <v>0.015569601490907697</v>
      </c>
      <c r="N27" s="368">
        <v>2629.2799999999993</v>
      </c>
      <c r="O27" s="366">
        <v>4.851000000000001</v>
      </c>
      <c r="P27" s="366">
        <f t="shared" si="22"/>
        <v>2634.1309999999994</v>
      </c>
      <c r="Q27" s="370">
        <f t="shared" si="23"/>
        <v>-0.046329510567241994</v>
      </c>
    </row>
    <row r="28" spans="1:17" s="100" customFormat="1" ht="18" customHeight="1">
      <c r="A28" s="364" t="s">
        <v>233</v>
      </c>
      <c r="B28" s="365">
        <v>169.412</v>
      </c>
      <c r="C28" s="366">
        <v>0</v>
      </c>
      <c r="D28" s="366">
        <f t="shared" si="16"/>
        <v>169.412</v>
      </c>
      <c r="E28" s="367">
        <f t="shared" si="17"/>
        <v>0.009928846742402658</v>
      </c>
      <c r="F28" s="368"/>
      <c r="G28" s="366"/>
      <c r="H28" s="366">
        <f t="shared" si="18"/>
        <v>0</v>
      </c>
      <c r="I28" s="369" t="e">
        <f t="shared" si="19"/>
        <v>#DIV/0!</v>
      </c>
      <c r="J28" s="368">
        <v>1151.8599999999997</v>
      </c>
      <c r="K28" s="366">
        <v>0.45</v>
      </c>
      <c r="L28" s="366">
        <f t="shared" si="20"/>
        <v>1152.3099999999997</v>
      </c>
      <c r="M28" s="369">
        <f t="shared" si="21"/>
        <v>0.007141856409769799</v>
      </c>
      <c r="N28" s="368">
        <v>1176.075</v>
      </c>
      <c r="O28" s="366">
        <v>265.96799999999996</v>
      </c>
      <c r="P28" s="366">
        <f t="shared" si="22"/>
        <v>1442.0430000000001</v>
      </c>
      <c r="Q28" s="370">
        <f t="shared" si="23"/>
        <v>-0.20091841921496123</v>
      </c>
    </row>
    <row r="29" spans="1:17" s="100" customFormat="1" ht="18" customHeight="1">
      <c r="A29" s="364" t="s">
        <v>237</v>
      </c>
      <c r="B29" s="365">
        <v>149.3</v>
      </c>
      <c r="C29" s="366">
        <v>0.3</v>
      </c>
      <c r="D29" s="366">
        <f aca="true" t="shared" si="24" ref="D29:D40">C29+B29</f>
        <v>149.60000000000002</v>
      </c>
      <c r="E29" s="367">
        <f aca="true" t="shared" si="25" ref="E29:E40">D29/$D$8</f>
        <v>0.008767711098761823</v>
      </c>
      <c r="F29" s="368">
        <v>129.5</v>
      </c>
      <c r="G29" s="366"/>
      <c r="H29" s="366">
        <f aca="true" t="shared" si="26" ref="H29:H40">G29+F29</f>
        <v>129.5</v>
      </c>
      <c r="I29" s="369">
        <f aca="true" t="shared" si="27" ref="I29:I40">(D29/H29-1)</f>
        <v>0.15521235521235544</v>
      </c>
      <c r="J29" s="368">
        <v>1447.262</v>
      </c>
      <c r="K29" s="366">
        <v>12.926999999999998</v>
      </c>
      <c r="L29" s="366">
        <f aca="true" t="shared" si="28" ref="L29:L40">K29+J29</f>
        <v>1460.1889999999999</v>
      </c>
      <c r="M29" s="369">
        <f aca="true" t="shared" si="29" ref="M29:M40">(L29/$L$8)</f>
        <v>0.009050047443071182</v>
      </c>
      <c r="N29" s="368">
        <v>1393.2220000000004</v>
      </c>
      <c r="O29" s="366">
        <v>7.405999999999999</v>
      </c>
      <c r="P29" s="366">
        <f aca="true" t="shared" si="30" ref="P29:P40">O29+N29</f>
        <v>1400.6280000000004</v>
      </c>
      <c r="Q29" s="370">
        <f aca="true" t="shared" si="31" ref="Q29:Q40">(L29/P29-1)</f>
        <v>0.04252449615458165</v>
      </c>
    </row>
    <row r="30" spans="1:17" s="100" customFormat="1" ht="18" customHeight="1">
      <c r="A30" s="364" t="s">
        <v>247</v>
      </c>
      <c r="B30" s="365">
        <v>147.252</v>
      </c>
      <c r="C30" s="366">
        <v>0</v>
      </c>
      <c r="D30" s="366">
        <f t="shared" si="24"/>
        <v>147.252</v>
      </c>
      <c r="E30" s="367">
        <f t="shared" si="25"/>
        <v>0.008630100232051309</v>
      </c>
      <c r="F30" s="368"/>
      <c r="G30" s="366">
        <v>0.55</v>
      </c>
      <c r="H30" s="366">
        <f t="shared" si="26"/>
        <v>0.55</v>
      </c>
      <c r="I30" s="369">
        <f t="shared" si="27"/>
        <v>266.7309090909091</v>
      </c>
      <c r="J30" s="368">
        <v>930.503</v>
      </c>
      <c r="K30" s="366">
        <v>0.105</v>
      </c>
      <c r="L30" s="366">
        <f t="shared" si="28"/>
        <v>930.6080000000001</v>
      </c>
      <c r="M30" s="369">
        <f t="shared" si="29"/>
        <v>0.005767778384100681</v>
      </c>
      <c r="N30" s="368">
        <v>1052.9679999999998</v>
      </c>
      <c r="O30" s="366">
        <v>0.9500000000000001</v>
      </c>
      <c r="P30" s="366">
        <f t="shared" si="30"/>
        <v>1053.918</v>
      </c>
      <c r="Q30" s="370">
        <f t="shared" si="31"/>
        <v>-0.1170015124516327</v>
      </c>
    </row>
    <row r="31" spans="1:17" s="100" customFormat="1" ht="18" customHeight="1">
      <c r="A31" s="364" t="s">
        <v>259</v>
      </c>
      <c r="B31" s="365">
        <v>4.691000000000001</v>
      </c>
      <c r="C31" s="366">
        <v>133.348</v>
      </c>
      <c r="D31" s="366">
        <f t="shared" si="24"/>
        <v>138.03900000000002</v>
      </c>
      <c r="E31" s="367">
        <f t="shared" si="25"/>
        <v>0.008090147542526625</v>
      </c>
      <c r="F31" s="368">
        <v>8.308</v>
      </c>
      <c r="G31" s="366">
        <v>59.763000000000005</v>
      </c>
      <c r="H31" s="366">
        <f t="shared" si="26"/>
        <v>68.071</v>
      </c>
      <c r="I31" s="369">
        <f t="shared" si="27"/>
        <v>1.0278679613932513</v>
      </c>
      <c r="J31" s="368">
        <v>107.95700000000001</v>
      </c>
      <c r="K31" s="366">
        <v>1323.161</v>
      </c>
      <c r="L31" s="366">
        <f t="shared" si="28"/>
        <v>1431.1180000000002</v>
      </c>
      <c r="M31" s="369">
        <f t="shared" si="29"/>
        <v>0.008869869446101257</v>
      </c>
      <c r="N31" s="368">
        <v>283.522</v>
      </c>
      <c r="O31" s="366">
        <v>1087.8320000000003</v>
      </c>
      <c r="P31" s="366">
        <f t="shared" si="30"/>
        <v>1371.3540000000003</v>
      </c>
      <c r="Q31" s="370">
        <f t="shared" si="31"/>
        <v>0.04358028634473654</v>
      </c>
    </row>
    <row r="32" spans="1:17" s="100" customFormat="1" ht="18" customHeight="1">
      <c r="A32" s="364" t="s">
        <v>234</v>
      </c>
      <c r="B32" s="365">
        <v>133.661</v>
      </c>
      <c r="C32" s="366">
        <v>0.05</v>
      </c>
      <c r="D32" s="366">
        <f t="shared" si="24"/>
        <v>133.711</v>
      </c>
      <c r="E32" s="367">
        <f t="shared" si="25"/>
        <v>0.007836493440685441</v>
      </c>
      <c r="F32" s="368">
        <v>98.783</v>
      </c>
      <c r="G32" s="366">
        <v>0.189</v>
      </c>
      <c r="H32" s="366">
        <f t="shared" si="26"/>
        <v>98.972</v>
      </c>
      <c r="I32" s="369">
        <f t="shared" si="27"/>
        <v>0.3509982621347454</v>
      </c>
      <c r="J32" s="368">
        <v>1150.6399999999999</v>
      </c>
      <c r="K32" s="366">
        <v>65.78699999999999</v>
      </c>
      <c r="L32" s="366">
        <f t="shared" si="28"/>
        <v>1216.427</v>
      </c>
      <c r="M32" s="369">
        <f t="shared" si="29"/>
        <v>0.007539244619040926</v>
      </c>
      <c r="N32" s="368">
        <v>1522.316</v>
      </c>
      <c r="O32" s="366">
        <v>18.183999999999997</v>
      </c>
      <c r="P32" s="366">
        <f t="shared" si="30"/>
        <v>1540.5</v>
      </c>
      <c r="Q32" s="370">
        <f t="shared" si="31"/>
        <v>-0.21036871145731906</v>
      </c>
    </row>
    <row r="33" spans="1:17" s="100" customFormat="1" ht="18" customHeight="1">
      <c r="A33" s="364" t="s">
        <v>238</v>
      </c>
      <c r="B33" s="365">
        <v>117.566</v>
      </c>
      <c r="C33" s="366">
        <v>0</v>
      </c>
      <c r="D33" s="366">
        <f t="shared" si="24"/>
        <v>117.566</v>
      </c>
      <c r="E33" s="367">
        <f t="shared" si="25"/>
        <v>0.006890272212814386</v>
      </c>
      <c r="F33" s="368">
        <v>74.61099999999999</v>
      </c>
      <c r="G33" s="366"/>
      <c r="H33" s="366">
        <f t="shared" si="26"/>
        <v>74.61099999999999</v>
      </c>
      <c r="I33" s="369">
        <f t="shared" si="27"/>
        <v>0.5757193979440032</v>
      </c>
      <c r="J33" s="368">
        <v>897.9100000000001</v>
      </c>
      <c r="K33" s="366"/>
      <c r="L33" s="366">
        <f t="shared" si="28"/>
        <v>897.9100000000001</v>
      </c>
      <c r="M33" s="369">
        <f t="shared" si="29"/>
        <v>0.005565120747799119</v>
      </c>
      <c r="N33" s="368">
        <v>537.165</v>
      </c>
      <c r="O33" s="366">
        <v>0.2</v>
      </c>
      <c r="P33" s="366">
        <f t="shared" si="30"/>
        <v>537.365</v>
      </c>
      <c r="Q33" s="370">
        <f t="shared" si="31"/>
        <v>0.6709499130014052</v>
      </c>
    </row>
    <row r="34" spans="1:17" s="100" customFormat="1" ht="18" customHeight="1">
      <c r="A34" s="364" t="s">
        <v>279</v>
      </c>
      <c r="B34" s="365">
        <v>87.73</v>
      </c>
      <c r="C34" s="366">
        <v>0.44</v>
      </c>
      <c r="D34" s="366">
        <f t="shared" si="24"/>
        <v>88.17</v>
      </c>
      <c r="E34" s="367">
        <f t="shared" si="25"/>
        <v>0.005167440424985493</v>
      </c>
      <c r="F34" s="368">
        <v>97.46400000000001</v>
      </c>
      <c r="G34" s="366"/>
      <c r="H34" s="366">
        <f t="shared" si="26"/>
        <v>97.46400000000001</v>
      </c>
      <c r="I34" s="369">
        <f t="shared" si="27"/>
        <v>-0.09535828613641972</v>
      </c>
      <c r="J34" s="368">
        <v>1120.464</v>
      </c>
      <c r="K34" s="366">
        <v>0.44</v>
      </c>
      <c r="L34" s="366">
        <f t="shared" si="28"/>
        <v>1120.904</v>
      </c>
      <c r="M34" s="369">
        <f t="shared" si="29"/>
        <v>0.006947206408984222</v>
      </c>
      <c r="N34" s="368">
        <v>1026.834</v>
      </c>
      <c r="O34" s="366"/>
      <c r="P34" s="366">
        <f t="shared" si="30"/>
        <v>1026.834</v>
      </c>
      <c r="Q34" s="370">
        <f t="shared" si="31"/>
        <v>0.09161169186061224</v>
      </c>
    </row>
    <row r="35" spans="1:17" s="100" customFormat="1" ht="18" customHeight="1">
      <c r="A35" s="364" t="s">
        <v>280</v>
      </c>
      <c r="B35" s="365">
        <v>46.525000000000006</v>
      </c>
      <c r="C35" s="366">
        <v>31.764999999999997</v>
      </c>
      <c r="D35" s="366">
        <f t="shared" si="24"/>
        <v>78.29</v>
      </c>
      <c r="E35" s="367">
        <f t="shared" si="25"/>
        <v>0.004588396403222346</v>
      </c>
      <c r="F35" s="368">
        <v>33.33</v>
      </c>
      <c r="G35" s="366">
        <v>25.414</v>
      </c>
      <c r="H35" s="366">
        <f t="shared" si="26"/>
        <v>58.744</v>
      </c>
      <c r="I35" s="369">
        <f t="shared" si="27"/>
        <v>0.3327318534658861</v>
      </c>
      <c r="J35" s="368">
        <v>510.48599999999993</v>
      </c>
      <c r="K35" s="366">
        <v>295.991</v>
      </c>
      <c r="L35" s="366">
        <f t="shared" si="28"/>
        <v>806.4769999999999</v>
      </c>
      <c r="M35" s="369">
        <f t="shared" si="29"/>
        <v>0.004998431786395951</v>
      </c>
      <c r="N35" s="368">
        <v>374.777</v>
      </c>
      <c r="O35" s="366">
        <v>475.68199999999996</v>
      </c>
      <c r="P35" s="366">
        <f t="shared" si="30"/>
        <v>850.459</v>
      </c>
      <c r="Q35" s="370">
        <f t="shared" si="31"/>
        <v>-0.0517156029861523</v>
      </c>
    </row>
    <row r="36" spans="1:17" s="100" customFormat="1" ht="18" customHeight="1">
      <c r="A36" s="364" t="s">
        <v>249</v>
      </c>
      <c r="B36" s="365">
        <v>71.289</v>
      </c>
      <c r="C36" s="366">
        <v>0.599</v>
      </c>
      <c r="D36" s="366">
        <f t="shared" si="24"/>
        <v>71.888</v>
      </c>
      <c r="E36" s="367">
        <f t="shared" si="25"/>
        <v>0.0042131899429665096</v>
      </c>
      <c r="F36" s="368">
        <v>71.701</v>
      </c>
      <c r="G36" s="366">
        <v>1.116</v>
      </c>
      <c r="H36" s="366">
        <f t="shared" si="26"/>
        <v>72.817</v>
      </c>
      <c r="I36" s="369">
        <f t="shared" si="27"/>
        <v>-0.012758009805402426</v>
      </c>
      <c r="J36" s="368">
        <v>841.9029999999999</v>
      </c>
      <c r="K36" s="366">
        <v>7.647</v>
      </c>
      <c r="L36" s="366">
        <f t="shared" si="28"/>
        <v>849.55</v>
      </c>
      <c r="M36" s="369">
        <f t="shared" si="29"/>
        <v>0.005265392223377333</v>
      </c>
      <c r="N36" s="368">
        <v>781.4410000000003</v>
      </c>
      <c r="O36" s="366">
        <v>7.3919999999999995</v>
      </c>
      <c r="P36" s="366">
        <f t="shared" si="30"/>
        <v>788.8330000000003</v>
      </c>
      <c r="Q36" s="370">
        <f t="shared" si="31"/>
        <v>0.0769706642597352</v>
      </c>
    </row>
    <row r="37" spans="1:17" s="100" customFormat="1" ht="18" customHeight="1">
      <c r="A37" s="364" t="s">
        <v>271</v>
      </c>
      <c r="B37" s="365">
        <v>71.301</v>
      </c>
      <c r="C37" s="366">
        <v>0</v>
      </c>
      <c r="D37" s="366">
        <f t="shared" si="24"/>
        <v>71.301</v>
      </c>
      <c r="E37" s="367">
        <f t="shared" si="25"/>
        <v>0.004178787226288881</v>
      </c>
      <c r="F37" s="368">
        <v>35.627</v>
      </c>
      <c r="G37" s="366"/>
      <c r="H37" s="366">
        <f t="shared" si="26"/>
        <v>35.627</v>
      </c>
      <c r="I37" s="369">
        <f t="shared" si="27"/>
        <v>1.0013192241839053</v>
      </c>
      <c r="J37" s="368">
        <v>560.4789999999999</v>
      </c>
      <c r="K37" s="366">
        <v>0.1</v>
      </c>
      <c r="L37" s="366">
        <f t="shared" si="28"/>
        <v>560.579</v>
      </c>
      <c r="M37" s="369">
        <f t="shared" si="29"/>
        <v>0.003474390332751035</v>
      </c>
      <c r="N37" s="368">
        <v>284.706</v>
      </c>
      <c r="O37" s="366">
        <v>3.284</v>
      </c>
      <c r="P37" s="366">
        <f t="shared" si="30"/>
        <v>287.99</v>
      </c>
      <c r="Q37" s="370">
        <f t="shared" si="31"/>
        <v>0.946522448696135</v>
      </c>
    </row>
    <row r="38" spans="1:17" s="100" customFormat="1" ht="18" customHeight="1">
      <c r="A38" s="364" t="s">
        <v>225</v>
      </c>
      <c r="B38" s="365">
        <v>67.723</v>
      </c>
      <c r="C38" s="366">
        <v>0</v>
      </c>
      <c r="D38" s="366">
        <f t="shared" si="24"/>
        <v>67.723</v>
      </c>
      <c r="E38" s="367">
        <f t="shared" si="25"/>
        <v>0.003969088895330527</v>
      </c>
      <c r="F38" s="368">
        <v>10.185</v>
      </c>
      <c r="G38" s="366"/>
      <c r="H38" s="366">
        <f t="shared" si="26"/>
        <v>10.185</v>
      </c>
      <c r="I38" s="369">
        <f t="shared" si="27"/>
        <v>5.649288168875797</v>
      </c>
      <c r="J38" s="368">
        <v>472.944</v>
      </c>
      <c r="K38" s="366">
        <v>0.42999999999999994</v>
      </c>
      <c r="L38" s="366">
        <f t="shared" si="28"/>
        <v>473.374</v>
      </c>
      <c r="M38" s="369">
        <f t="shared" si="29"/>
        <v>0.0029339059247237027</v>
      </c>
      <c r="N38" s="368">
        <v>438.50399999999996</v>
      </c>
      <c r="O38" s="366">
        <v>1.575</v>
      </c>
      <c r="P38" s="366">
        <f t="shared" si="30"/>
        <v>440.07899999999995</v>
      </c>
      <c r="Q38" s="370">
        <f t="shared" si="31"/>
        <v>0.0756568706982157</v>
      </c>
    </row>
    <row r="39" spans="1:17" s="100" customFormat="1" ht="18" customHeight="1">
      <c r="A39" s="364" t="s">
        <v>281</v>
      </c>
      <c r="B39" s="365">
        <v>4.811000000000001</v>
      </c>
      <c r="C39" s="366">
        <v>60.590999999999994</v>
      </c>
      <c r="D39" s="366">
        <f t="shared" si="24"/>
        <v>65.402</v>
      </c>
      <c r="E39" s="367">
        <f t="shared" si="25"/>
        <v>0.0038330604363717956</v>
      </c>
      <c r="F39" s="368">
        <v>4.165</v>
      </c>
      <c r="G39" s="366">
        <v>43.585</v>
      </c>
      <c r="H39" s="366">
        <f t="shared" si="26"/>
        <v>47.75</v>
      </c>
      <c r="I39" s="369">
        <f t="shared" si="27"/>
        <v>0.36967539267015703</v>
      </c>
      <c r="J39" s="368">
        <v>49.69499999999999</v>
      </c>
      <c r="K39" s="366">
        <v>534.5229999999998</v>
      </c>
      <c r="L39" s="366">
        <f t="shared" si="28"/>
        <v>584.2179999999998</v>
      </c>
      <c r="M39" s="369">
        <f t="shared" si="29"/>
        <v>0.003620901552536117</v>
      </c>
      <c r="N39" s="368">
        <v>57.759</v>
      </c>
      <c r="O39" s="366">
        <v>491.73200000000014</v>
      </c>
      <c r="P39" s="366">
        <f t="shared" si="30"/>
        <v>549.4910000000001</v>
      </c>
      <c r="Q39" s="370">
        <f t="shared" si="31"/>
        <v>0.06319848732736255</v>
      </c>
    </row>
    <row r="40" spans="1:17" s="100" customFormat="1" ht="18" customHeight="1">
      <c r="A40" s="364" t="s">
        <v>253</v>
      </c>
      <c r="B40" s="365">
        <v>51.766</v>
      </c>
      <c r="C40" s="366">
        <v>1.52</v>
      </c>
      <c r="D40" s="366">
        <f t="shared" si="24"/>
        <v>53.286</v>
      </c>
      <c r="E40" s="367">
        <f t="shared" si="25"/>
        <v>0.003122969609683305</v>
      </c>
      <c r="F40" s="368">
        <v>51.117</v>
      </c>
      <c r="G40" s="366"/>
      <c r="H40" s="366">
        <f t="shared" si="26"/>
        <v>51.117</v>
      </c>
      <c r="I40" s="369">
        <f t="shared" si="27"/>
        <v>0.0424320676096015</v>
      </c>
      <c r="J40" s="368">
        <v>518.772</v>
      </c>
      <c r="K40" s="366">
        <v>16.620999999999995</v>
      </c>
      <c r="L40" s="366">
        <f t="shared" si="28"/>
        <v>535.393</v>
      </c>
      <c r="M40" s="369">
        <f t="shared" si="29"/>
        <v>0.003318291023071815</v>
      </c>
      <c r="N40" s="368">
        <v>540.1069999999999</v>
      </c>
      <c r="O40" s="366">
        <v>7.470999999999999</v>
      </c>
      <c r="P40" s="366">
        <f t="shared" si="30"/>
        <v>547.5779999999999</v>
      </c>
      <c r="Q40" s="370">
        <f t="shared" si="31"/>
        <v>-0.022252537538030803</v>
      </c>
    </row>
    <row r="41" spans="1:17" s="100" customFormat="1" ht="18" customHeight="1">
      <c r="A41" s="364" t="s">
        <v>263</v>
      </c>
      <c r="B41" s="365">
        <v>49.766999999999996</v>
      </c>
      <c r="C41" s="366">
        <v>0.016</v>
      </c>
      <c r="D41" s="366">
        <f aca="true" t="shared" si="32" ref="D41:D49">C41+B41</f>
        <v>49.782999999999994</v>
      </c>
      <c r="E41" s="367">
        <f aca="true" t="shared" si="33" ref="E41:E49">D41/$D$8</f>
        <v>0.002917666855813233</v>
      </c>
      <c r="F41" s="368"/>
      <c r="G41" s="366">
        <v>0.03</v>
      </c>
      <c r="H41" s="366">
        <f aca="true" t="shared" si="34" ref="H41:H49">G41+F41</f>
        <v>0.03</v>
      </c>
      <c r="I41" s="369">
        <f aca="true" t="shared" si="35" ref="I41:I49">(D41/H41-1)</f>
        <v>1658.4333333333332</v>
      </c>
      <c r="J41" s="368">
        <v>243.521</v>
      </c>
      <c r="K41" s="366">
        <v>0.096</v>
      </c>
      <c r="L41" s="366">
        <f aca="true" t="shared" si="36" ref="L41:L49">K41+J41</f>
        <v>243.617</v>
      </c>
      <c r="M41" s="369">
        <f aca="true" t="shared" si="37" ref="M41:M49">(L41/$L$8)</f>
        <v>0.001509904134285817</v>
      </c>
      <c r="N41" s="368">
        <v>261.22</v>
      </c>
      <c r="O41" s="366">
        <v>0.24000000000000002</v>
      </c>
      <c r="P41" s="366">
        <f aca="true" t="shared" si="38" ref="P41:P49">O41+N41</f>
        <v>261.46000000000004</v>
      </c>
      <c r="Q41" s="370">
        <f aca="true" t="shared" si="39" ref="Q41:Q49">(L41/P41-1)</f>
        <v>-0.06824370840663985</v>
      </c>
    </row>
    <row r="42" spans="1:17" s="100" customFormat="1" ht="18" customHeight="1">
      <c r="A42" s="364" t="s">
        <v>282</v>
      </c>
      <c r="B42" s="365">
        <v>12.4</v>
      </c>
      <c r="C42" s="366">
        <v>34.131</v>
      </c>
      <c r="D42" s="366">
        <f t="shared" si="32"/>
        <v>46.531</v>
      </c>
      <c r="E42" s="367">
        <f t="shared" si="33"/>
        <v>0.0027270746332652826</v>
      </c>
      <c r="F42" s="368">
        <v>1.7</v>
      </c>
      <c r="G42" s="366">
        <v>35.363</v>
      </c>
      <c r="H42" s="366">
        <f t="shared" si="34"/>
        <v>37.063</v>
      </c>
      <c r="I42" s="369">
        <f t="shared" si="35"/>
        <v>0.25545692469578807</v>
      </c>
      <c r="J42" s="368">
        <v>31.284999999999997</v>
      </c>
      <c r="K42" s="366">
        <v>376.4220000000001</v>
      </c>
      <c r="L42" s="366">
        <f t="shared" si="36"/>
        <v>407.7070000000001</v>
      </c>
      <c r="M42" s="369">
        <f t="shared" si="37"/>
        <v>0.002526911031977521</v>
      </c>
      <c r="N42" s="368">
        <v>4.8500000000000005</v>
      </c>
      <c r="O42" s="366">
        <v>388.6680000000001</v>
      </c>
      <c r="P42" s="366">
        <f t="shared" si="38"/>
        <v>393.51800000000014</v>
      </c>
      <c r="Q42" s="370">
        <f t="shared" si="39"/>
        <v>0.03605680045131354</v>
      </c>
    </row>
    <row r="43" spans="1:17" s="100" customFormat="1" ht="18" customHeight="1">
      <c r="A43" s="364" t="s">
        <v>283</v>
      </c>
      <c r="B43" s="365">
        <v>45.565</v>
      </c>
      <c r="C43" s="366">
        <v>0.239</v>
      </c>
      <c r="D43" s="366">
        <f t="shared" si="32"/>
        <v>45.803999999999995</v>
      </c>
      <c r="E43" s="367">
        <f t="shared" si="33"/>
        <v>0.0026844668393561926</v>
      </c>
      <c r="F43" s="368">
        <v>32.905</v>
      </c>
      <c r="G43" s="366">
        <v>5.1979999999999995</v>
      </c>
      <c r="H43" s="366">
        <f t="shared" si="34"/>
        <v>38.103</v>
      </c>
      <c r="I43" s="369">
        <f t="shared" si="35"/>
        <v>0.20211007007322235</v>
      </c>
      <c r="J43" s="368">
        <v>436.001</v>
      </c>
      <c r="K43" s="366">
        <v>129.228</v>
      </c>
      <c r="L43" s="366">
        <f t="shared" si="36"/>
        <v>565.229</v>
      </c>
      <c r="M43" s="369">
        <f t="shared" si="37"/>
        <v>0.003503210383176207</v>
      </c>
      <c r="N43" s="368">
        <v>414.90499999999986</v>
      </c>
      <c r="O43" s="366">
        <v>88.06299999999999</v>
      </c>
      <c r="P43" s="366">
        <f t="shared" si="38"/>
        <v>502.96799999999985</v>
      </c>
      <c r="Q43" s="370">
        <f t="shared" si="39"/>
        <v>0.12378719918563452</v>
      </c>
    </row>
    <row r="44" spans="1:17" s="100" customFormat="1" ht="18" customHeight="1">
      <c r="A44" s="364" t="s">
        <v>284</v>
      </c>
      <c r="B44" s="365">
        <v>43.061</v>
      </c>
      <c r="C44" s="366">
        <v>0</v>
      </c>
      <c r="D44" s="366">
        <f t="shared" si="32"/>
        <v>43.061</v>
      </c>
      <c r="E44" s="367">
        <f t="shared" si="33"/>
        <v>0.002523705933314056</v>
      </c>
      <c r="F44" s="368">
        <v>52.988</v>
      </c>
      <c r="G44" s="366"/>
      <c r="H44" s="366">
        <f t="shared" si="34"/>
        <v>52.988</v>
      </c>
      <c r="I44" s="369">
        <f t="shared" si="35"/>
        <v>-0.18734430437080096</v>
      </c>
      <c r="J44" s="368">
        <v>282.585</v>
      </c>
      <c r="K44" s="366"/>
      <c r="L44" s="366">
        <f t="shared" si="36"/>
        <v>282.585</v>
      </c>
      <c r="M44" s="369">
        <f t="shared" si="37"/>
        <v>0.001751422354709062</v>
      </c>
      <c r="N44" s="368">
        <v>225.513</v>
      </c>
      <c r="O44" s="366"/>
      <c r="P44" s="366">
        <f t="shared" si="38"/>
        <v>225.513</v>
      </c>
      <c r="Q44" s="370">
        <f t="shared" si="39"/>
        <v>0.25307631932527164</v>
      </c>
    </row>
    <row r="45" spans="1:17" s="100" customFormat="1" ht="18" customHeight="1">
      <c r="A45" s="364" t="s">
        <v>236</v>
      </c>
      <c r="B45" s="365">
        <v>39.223</v>
      </c>
      <c r="C45" s="366">
        <v>0</v>
      </c>
      <c r="D45" s="366">
        <f t="shared" si="32"/>
        <v>39.223</v>
      </c>
      <c r="E45" s="367">
        <f t="shared" si="33"/>
        <v>0.002298769601782987</v>
      </c>
      <c r="F45" s="368">
        <v>13.49</v>
      </c>
      <c r="G45" s="366"/>
      <c r="H45" s="366">
        <f t="shared" si="34"/>
        <v>13.49</v>
      </c>
      <c r="I45" s="369">
        <f t="shared" si="35"/>
        <v>1.9075611564121568</v>
      </c>
      <c r="J45" s="368">
        <v>337.863</v>
      </c>
      <c r="K45" s="366"/>
      <c r="L45" s="366">
        <f t="shared" si="36"/>
        <v>337.863</v>
      </c>
      <c r="M45" s="369">
        <f t="shared" si="37"/>
        <v>0.002094027676731135</v>
      </c>
      <c r="N45" s="368">
        <v>361.23699999999997</v>
      </c>
      <c r="O45" s="366">
        <v>0.55</v>
      </c>
      <c r="P45" s="366">
        <f t="shared" si="38"/>
        <v>361.787</v>
      </c>
      <c r="Q45" s="370">
        <f t="shared" si="39"/>
        <v>-0.06612730695132762</v>
      </c>
    </row>
    <row r="46" spans="1:17" s="100" customFormat="1" ht="18" customHeight="1">
      <c r="A46" s="364" t="s">
        <v>285</v>
      </c>
      <c r="B46" s="365">
        <v>6.3549999999999995</v>
      </c>
      <c r="C46" s="366">
        <v>30.013999999999996</v>
      </c>
      <c r="D46" s="366">
        <f t="shared" si="32"/>
        <v>36.36899999999999</v>
      </c>
      <c r="E46" s="367">
        <f t="shared" si="33"/>
        <v>0.002131503241650191</v>
      </c>
      <c r="F46" s="368">
        <v>36.410000000000004</v>
      </c>
      <c r="G46" s="366">
        <v>34.738</v>
      </c>
      <c r="H46" s="366">
        <f t="shared" si="34"/>
        <v>71.148</v>
      </c>
      <c r="I46" s="369">
        <f t="shared" si="35"/>
        <v>-0.4888261089559791</v>
      </c>
      <c r="J46" s="368">
        <v>148.815</v>
      </c>
      <c r="K46" s="366">
        <v>296.9860000000001</v>
      </c>
      <c r="L46" s="366">
        <f t="shared" si="36"/>
        <v>445.8010000000001</v>
      </c>
      <c r="M46" s="369">
        <f t="shared" si="37"/>
        <v>0.002763012322492895</v>
      </c>
      <c r="N46" s="368">
        <v>255.365</v>
      </c>
      <c r="O46" s="366">
        <v>224.345</v>
      </c>
      <c r="P46" s="366">
        <f t="shared" si="38"/>
        <v>479.71000000000004</v>
      </c>
      <c r="Q46" s="370">
        <f t="shared" si="39"/>
        <v>-0.070686456400742</v>
      </c>
    </row>
    <row r="47" spans="1:17" s="100" customFormat="1" ht="18" customHeight="1">
      <c r="A47" s="364" t="s">
        <v>286</v>
      </c>
      <c r="B47" s="365">
        <v>0</v>
      </c>
      <c r="C47" s="366">
        <v>35.98199999999999</v>
      </c>
      <c r="D47" s="366">
        <f t="shared" si="32"/>
        <v>35.98199999999999</v>
      </c>
      <c r="E47" s="367">
        <f t="shared" si="33"/>
        <v>0.002108822063874651</v>
      </c>
      <c r="F47" s="368">
        <v>0.386</v>
      </c>
      <c r="G47" s="366">
        <v>22.592000000000002</v>
      </c>
      <c r="H47" s="366">
        <f t="shared" si="34"/>
        <v>22.978</v>
      </c>
      <c r="I47" s="369">
        <f t="shared" si="35"/>
        <v>0.5659326312124637</v>
      </c>
      <c r="J47" s="368">
        <v>0.5800000000000001</v>
      </c>
      <c r="K47" s="366">
        <v>324.89700000000005</v>
      </c>
      <c r="L47" s="366">
        <f t="shared" si="36"/>
        <v>325.47700000000003</v>
      </c>
      <c r="M47" s="369">
        <f t="shared" si="37"/>
        <v>0.0020172609789749683</v>
      </c>
      <c r="N47" s="368">
        <v>8.344</v>
      </c>
      <c r="O47" s="366">
        <v>315.23800000000006</v>
      </c>
      <c r="P47" s="366">
        <f t="shared" si="38"/>
        <v>323.58200000000005</v>
      </c>
      <c r="Q47" s="370">
        <f t="shared" si="39"/>
        <v>0.005856320808944826</v>
      </c>
    </row>
    <row r="48" spans="1:17" s="100" customFormat="1" ht="18" customHeight="1">
      <c r="A48" s="364" t="s">
        <v>287</v>
      </c>
      <c r="B48" s="365">
        <v>27.953999999999997</v>
      </c>
      <c r="C48" s="366">
        <v>6.073</v>
      </c>
      <c r="D48" s="366">
        <f t="shared" si="32"/>
        <v>34.027</v>
      </c>
      <c r="E48" s="367">
        <f t="shared" si="33"/>
        <v>0.001994244021106741</v>
      </c>
      <c r="F48" s="368">
        <v>28.404</v>
      </c>
      <c r="G48" s="366">
        <v>24.514000000000003</v>
      </c>
      <c r="H48" s="366">
        <f t="shared" si="34"/>
        <v>52.918000000000006</v>
      </c>
      <c r="I48" s="369">
        <f t="shared" si="35"/>
        <v>-0.35698628066064486</v>
      </c>
      <c r="J48" s="368">
        <v>257.19199999999995</v>
      </c>
      <c r="K48" s="366">
        <v>101.08899999999994</v>
      </c>
      <c r="L48" s="366">
        <f t="shared" si="36"/>
        <v>358.2809999999999</v>
      </c>
      <c r="M48" s="369">
        <f t="shared" si="37"/>
        <v>0.0022205755884690172</v>
      </c>
      <c r="N48" s="368">
        <v>222.97900000000007</v>
      </c>
      <c r="O48" s="366">
        <v>200.77300000000002</v>
      </c>
      <c r="P48" s="366">
        <f t="shared" si="38"/>
        <v>423.75200000000007</v>
      </c>
      <c r="Q48" s="370">
        <f t="shared" si="39"/>
        <v>-0.15450310559006253</v>
      </c>
    </row>
    <row r="49" spans="1:17" s="100" customFormat="1" ht="18" customHeight="1">
      <c r="A49" s="364" t="s">
        <v>288</v>
      </c>
      <c r="B49" s="365">
        <v>31</v>
      </c>
      <c r="C49" s="366">
        <v>0</v>
      </c>
      <c r="D49" s="366">
        <f t="shared" si="32"/>
        <v>31</v>
      </c>
      <c r="E49" s="367">
        <f t="shared" si="33"/>
        <v>0.0018168385298236393</v>
      </c>
      <c r="F49" s="368">
        <v>39.725</v>
      </c>
      <c r="G49" s="366"/>
      <c r="H49" s="366">
        <f t="shared" si="34"/>
        <v>39.725</v>
      </c>
      <c r="I49" s="369">
        <f t="shared" si="35"/>
        <v>-0.21963499056010072</v>
      </c>
      <c r="J49" s="368">
        <v>271.951</v>
      </c>
      <c r="K49" s="366"/>
      <c r="L49" s="366">
        <f t="shared" si="36"/>
        <v>271.951</v>
      </c>
      <c r="M49" s="369">
        <f t="shared" si="37"/>
        <v>0.0016855143082098632</v>
      </c>
      <c r="N49" s="368">
        <v>500.515</v>
      </c>
      <c r="O49" s="366">
        <v>0.15</v>
      </c>
      <c r="P49" s="366">
        <f t="shared" si="38"/>
        <v>500.66499999999996</v>
      </c>
      <c r="Q49" s="370">
        <f t="shared" si="39"/>
        <v>-0.45682042882965646</v>
      </c>
    </row>
    <row r="50" spans="1:17" s="100" customFormat="1" ht="18" customHeight="1">
      <c r="A50" s="364" t="s">
        <v>289</v>
      </c>
      <c r="B50" s="365">
        <v>30.544</v>
      </c>
      <c r="C50" s="366">
        <v>0</v>
      </c>
      <c r="D50" s="366">
        <f aca="true" t="shared" si="40" ref="D50:D57">C50+B50</f>
        <v>30.544</v>
      </c>
      <c r="E50" s="367">
        <f aca="true" t="shared" si="41" ref="E50:E57">D50/$D$8</f>
        <v>0.0017901134211268787</v>
      </c>
      <c r="F50" s="368"/>
      <c r="G50" s="366"/>
      <c r="H50" s="366">
        <f aca="true" t="shared" si="42" ref="H50:H57">G50+F50</f>
        <v>0</v>
      </c>
      <c r="I50" s="369" t="e">
        <f aca="true" t="shared" si="43" ref="I50:I57">(D50/H50-1)</f>
        <v>#DIV/0!</v>
      </c>
      <c r="J50" s="368">
        <v>245.641</v>
      </c>
      <c r="K50" s="366">
        <v>21.028</v>
      </c>
      <c r="L50" s="366">
        <f aca="true" t="shared" si="44" ref="L50:L57">K50+J50</f>
        <v>266.669</v>
      </c>
      <c r="M50" s="369">
        <f aca="true" t="shared" si="45" ref="M50:M57">(L50/$L$8)</f>
        <v>0.0016527772100709904</v>
      </c>
      <c r="N50" s="368"/>
      <c r="O50" s="366">
        <v>255.35299999999995</v>
      </c>
      <c r="P50" s="366">
        <f aca="true" t="shared" si="46" ref="P50:P57">O50+N50</f>
        <v>255.35299999999995</v>
      </c>
      <c r="Q50" s="370">
        <f aca="true" t="shared" si="47" ref="Q50:Q57">(L50/P50-1)</f>
        <v>0.04431512455306974</v>
      </c>
    </row>
    <row r="51" spans="1:17" s="100" customFormat="1" ht="18" customHeight="1">
      <c r="A51" s="364" t="s">
        <v>290</v>
      </c>
      <c r="B51" s="365">
        <v>29.229999999999997</v>
      </c>
      <c r="C51" s="366">
        <v>0.02</v>
      </c>
      <c r="D51" s="366">
        <f t="shared" si="40"/>
        <v>29.249999999999996</v>
      </c>
      <c r="E51" s="367">
        <f t="shared" si="41"/>
        <v>0.0017142750644303692</v>
      </c>
      <c r="F51" s="368">
        <v>16.689999999999998</v>
      </c>
      <c r="G51" s="366">
        <v>1.952</v>
      </c>
      <c r="H51" s="366">
        <f t="shared" si="42"/>
        <v>18.641999999999996</v>
      </c>
      <c r="I51" s="369">
        <f t="shared" si="43"/>
        <v>0.5690376569037658</v>
      </c>
      <c r="J51" s="368">
        <v>246.48900000000006</v>
      </c>
      <c r="K51" s="366">
        <v>88.70699999999998</v>
      </c>
      <c r="L51" s="366">
        <f t="shared" si="44"/>
        <v>335.196</v>
      </c>
      <c r="M51" s="369">
        <f t="shared" si="45"/>
        <v>0.0020774979832937305</v>
      </c>
      <c r="N51" s="368">
        <v>309.417</v>
      </c>
      <c r="O51" s="366">
        <v>44.11000000000001</v>
      </c>
      <c r="P51" s="366">
        <f t="shared" si="46"/>
        <v>353.527</v>
      </c>
      <c r="Q51" s="370">
        <f t="shared" si="47"/>
        <v>-0.051851768040347634</v>
      </c>
    </row>
    <row r="52" spans="1:17" s="100" customFormat="1" ht="18" customHeight="1">
      <c r="A52" s="364" t="s">
        <v>291</v>
      </c>
      <c r="B52" s="365">
        <v>18.47</v>
      </c>
      <c r="C52" s="366">
        <v>7.25</v>
      </c>
      <c r="D52" s="366">
        <f t="shared" si="40"/>
        <v>25.72</v>
      </c>
      <c r="E52" s="367">
        <f t="shared" si="41"/>
        <v>0.0015073899028085161</v>
      </c>
      <c r="F52" s="368">
        <v>11.979</v>
      </c>
      <c r="G52" s="366">
        <v>0.096</v>
      </c>
      <c r="H52" s="366">
        <f t="shared" si="42"/>
        <v>12.075</v>
      </c>
      <c r="I52" s="369">
        <f t="shared" si="43"/>
        <v>1.1300207039337473</v>
      </c>
      <c r="J52" s="368">
        <v>129.077</v>
      </c>
      <c r="K52" s="366">
        <v>20.650000000000002</v>
      </c>
      <c r="L52" s="366">
        <f t="shared" si="44"/>
        <v>149.727</v>
      </c>
      <c r="M52" s="369">
        <f t="shared" si="45"/>
        <v>0.0009279870301096085</v>
      </c>
      <c r="N52" s="368">
        <v>80.617</v>
      </c>
      <c r="O52" s="366">
        <v>0.526</v>
      </c>
      <c r="P52" s="366">
        <f t="shared" si="46"/>
        <v>81.143</v>
      </c>
      <c r="Q52" s="370">
        <f t="shared" si="47"/>
        <v>0.845223864042493</v>
      </c>
    </row>
    <row r="53" spans="1:17" s="100" customFormat="1" ht="18" customHeight="1">
      <c r="A53" s="364" t="s">
        <v>292</v>
      </c>
      <c r="B53" s="365">
        <v>25.38</v>
      </c>
      <c r="C53" s="366">
        <v>0</v>
      </c>
      <c r="D53" s="366">
        <f t="shared" si="40"/>
        <v>25.38</v>
      </c>
      <c r="E53" s="367">
        <f t="shared" si="41"/>
        <v>0.0014874632866749666</v>
      </c>
      <c r="F53" s="368">
        <v>21.385</v>
      </c>
      <c r="G53" s="366">
        <v>12.334999999999999</v>
      </c>
      <c r="H53" s="366">
        <f t="shared" si="42"/>
        <v>33.72</v>
      </c>
      <c r="I53" s="369">
        <f t="shared" si="43"/>
        <v>-0.24733096085409256</v>
      </c>
      <c r="J53" s="368">
        <v>199.781</v>
      </c>
      <c r="K53" s="366">
        <v>160.111</v>
      </c>
      <c r="L53" s="366">
        <f t="shared" si="44"/>
        <v>359.892</v>
      </c>
      <c r="M53" s="369">
        <f t="shared" si="45"/>
        <v>0.002230560341422771</v>
      </c>
      <c r="N53" s="368">
        <v>176.99500000000003</v>
      </c>
      <c r="O53" s="366">
        <v>135.633</v>
      </c>
      <c r="P53" s="366">
        <f t="shared" si="46"/>
        <v>312.62800000000004</v>
      </c>
      <c r="Q53" s="370">
        <f t="shared" si="47"/>
        <v>0.1511828754941975</v>
      </c>
    </row>
    <row r="54" spans="1:17" s="100" customFormat="1" ht="18" customHeight="1">
      <c r="A54" s="364" t="s">
        <v>269</v>
      </c>
      <c r="B54" s="365">
        <v>1.983</v>
      </c>
      <c r="C54" s="366">
        <v>22.729999999999997</v>
      </c>
      <c r="D54" s="366">
        <f t="shared" si="40"/>
        <v>24.712999999999997</v>
      </c>
      <c r="E54" s="367">
        <f t="shared" si="41"/>
        <v>0.001448371954436503</v>
      </c>
      <c r="F54" s="368">
        <v>1.468</v>
      </c>
      <c r="G54" s="366">
        <v>20.264</v>
      </c>
      <c r="H54" s="366">
        <f t="shared" si="42"/>
        <v>21.732</v>
      </c>
      <c r="I54" s="369">
        <f t="shared" si="43"/>
        <v>0.13717099208540384</v>
      </c>
      <c r="J54" s="368">
        <v>19.995</v>
      </c>
      <c r="K54" s="366">
        <v>248.92900000000006</v>
      </c>
      <c r="L54" s="366">
        <f t="shared" si="44"/>
        <v>268.92400000000004</v>
      </c>
      <c r="M54" s="369">
        <f t="shared" si="45"/>
        <v>0.0016667533850621224</v>
      </c>
      <c r="N54" s="368">
        <v>87.196</v>
      </c>
      <c r="O54" s="366">
        <v>24.259999999999998</v>
      </c>
      <c r="P54" s="366">
        <f t="shared" si="46"/>
        <v>111.45599999999999</v>
      </c>
      <c r="Q54" s="370">
        <f t="shared" si="47"/>
        <v>1.412826586276199</v>
      </c>
    </row>
    <row r="55" spans="1:17" s="100" customFormat="1" ht="18" customHeight="1">
      <c r="A55" s="364" t="s">
        <v>293</v>
      </c>
      <c r="B55" s="365">
        <v>23.908</v>
      </c>
      <c r="C55" s="366">
        <v>0.01</v>
      </c>
      <c r="D55" s="366">
        <f t="shared" si="40"/>
        <v>23.918000000000003</v>
      </c>
      <c r="E55" s="367">
        <f t="shared" si="41"/>
        <v>0.0014017788373007036</v>
      </c>
      <c r="F55" s="368"/>
      <c r="G55" s="366"/>
      <c r="H55" s="366">
        <f t="shared" si="42"/>
        <v>0</v>
      </c>
      <c r="I55" s="369" t="e">
        <f t="shared" si="43"/>
        <v>#DIV/0!</v>
      </c>
      <c r="J55" s="368">
        <v>189.946</v>
      </c>
      <c r="K55" s="366">
        <v>0.36000000000000004</v>
      </c>
      <c r="L55" s="366">
        <f t="shared" si="44"/>
        <v>190.306</v>
      </c>
      <c r="M55" s="369">
        <f t="shared" si="45"/>
        <v>0.0011794900034866067</v>
      </c>
      <c r="N55" s="368">
        <v>14.315</v>
      </c>
      <c r="O55" s="366">
        <v>0.363</v>
      </c>
      <c r="P55" s="366">
        <f t="shared" si="46"/>
        <v>14.677999999999999</v>
      </c>
      <c r="Q55" s="370">
        <f t="shared" si="47"/>
        <v>11.965390380160786</v>
      </c>
    </row>
    <row r="56" spans="1:17" s="100" customFormat="1" ht="18" customHeight="1">
      <c r="A56" s="364" t="s">
        <v>294</v>
      </c>
      <c r="B56" s="365">
        <v>23.759999999999998</v>
      </c>
      <c r="C56" s="366">
        <v>0.07</v>
      </c>
      <c r="D56" s="366">
        <f t="shared" si="40"/>
        <v>23.83</v>
      </c>
      <c r="E56" s="367">
        <f t="shared" si="41"/>
        <v>0.0013966213601837845</v>
      </c>
      <c r="F56" s="368">
        <v>48.07</v>
      </c>
      <c r="G56" s="366">
        <v>0.89</v>
      </c>
      <c r="H56" s="366">
        <f t="shared" si="42"/>
        <v>48.96</v>
      </c>
      <c r="I56" s="369">
        <f t="shared" si="43"/>
        <v>-0.5132761437908497</v>
      </c>
      <c r="J56" s="368">
        <v>284.05600000000004</v>
      </c>
      <c r="K56" s="366">
        <v>10.162999999999997</v>
      </c>
      <c r="L56" s="366">
        <f t="shared" si="44"/>
        <v>294.21900000000005</v>
      </c>
      <c r="M56" s="369">
        <f t="shared" si="45"/>
        <v>0.00182352826151475</v>
      </c>
      <c r="N56" s="368">
        <v>323.0849999999999</v>
      </c>
      <c r="O56" s="366">
        <v>1.9900000000000002</v>
      </c>
      <c r="P56" s="366">
        <f t="shared" si="46"/>
        <v>325.07499999999993</v>
      </c>
      <c r="Q56" s="370">
        <f t="shared" si="47"/>
        <v>-0.09491963393063108</v>
      </c>
    </row>
    <row r="57" spans="1:17" s="100" customFormat="1" ht="18" customHeight="1">
      <c r="A57" s="364" t="s">
        <v>244</v>
      </c>
      <c r="B57" s="365">
        <v>22.287</v>
      </c>
      <c r="C57" s="366">
        <v>1.327</v>
      </c>
      <c r="D57" s="366">
        <f t="shared" si="40"/>
        <v>23.613999999999997</v>
      </c>
      <c r="E57" s="367">
        <f t="shared" si="41"/>
        <v>0.0013839620981695294</v>
      </c>
      <c r="F57" s="368">
        <v>28.441</v>
      </c>
      <c r="G57" s="366">
        <v>0.838</v>
      </c>
      <c r="H57" s="366">
        <f t="shared" si="42"/>
        <v>29.279</v>
      </c>
      <c r="I57" s="369">
        <f t="shared" si="43"/>
        <v>-0.19348338399535514</v>
      </c>
      <c r="J57" s="368">
        <v>179.48200000000003</v>
      </c>
      <c r="K57" s="366">
        <v>15.889999999999999</v>
      </c>
      <c r="L57" s="366">
        <f t="shared" si="44"/>
        <v>195.372</v>
      </c>
      <c r="M57" s="369">
        <f t="shared" si="45"/>
        <v>0.0012108883637992776</v>
      </c>
      <c r="N57" s="368">
        <v>215.899</v>
      </c>
      <c r="O57" s="366">
        <v>8.825000000000003</v>
      </c>
      <c r="P57" s="366">
        <f t="shared" si="46"/>
        <v>224.724</v>
      </c>
      <c r="Q57" s="370">
        <f t="shared" si="47"/>
        <v>-0.13061355262455265</v>
      </c>
    </row>
    <row r="58" spans="1:17" s="100" customFormat="1" ht="18" customHeight="1">
      <c r="A58" s="364" t="s">
        <v>295</v>
      </c>
      <c r="B58" s="365">
        <v>0</v>
      </c>
      <c r="C58" s="366">
        <v>22.758</v>
      </c>
      <c r="D58" s="366">
        <f>C58+B58</f>
        <v>22.758</v>
      </c>
      <c r="E58" s="367">
        <f>D58/$D$8</f>
        <v>0.001333793911668593</v>
      </c>
      <c r="F58" s="368"/>
      <c r="G58" s="366">
        <v>15.693999999999999</v>
      </c>
      <c r="H58" s="366">
        <f>G58+F58</f>
        <v>15.693999999999999</v>
      </c>
      <c r="I58" s="369">
        <f>(D58/H58-1)</f>
        <v>0.45010832165158665</v>
      </c>
      <c r="J58" s="368"/>
      <c r="K58" s="366">
        <v>205.02900000000002</v>
      </c>
      <c r="L58" s="366">
        <f>K58+J58</f>
        <v>205.02900000000002</v>
      </c>
      <c r="M58" s="369">
        <f>(L58/$L$8)</f>
        <v>0.0012707411007790376</v>
      </c>
      <c r="N58" s="368"/>
      <c r="O58" s="366">
        <v>141.65</v>
      </c>
      <c r="P58" s="366">
        <f>O58+N58</f>
        <v>141.65</v>
      </c>
      <c r="Q58" s="370">
        <f>(L58/P58-1)</f>
        <v>0.44743381574302865</v>
      </c>
    </row>
    <row r="59" spans="1:17" s="100" customFormat="1" ht="18" customHeight="1" thickBot="1">
      <c r="A59" s="371" t="s">
        <v>274</v>
      </c>
      <c r="B59" s="372">
        <v>431.2099999999999</v>
      </c>
      <c r="C59" s="373">
        <v>364.6769999999997</v>
      </c>
      <c r="D59" s="373">
        <f>C59+B59</f>
        <v>795.8869999999996</v>
      </c>
      <c r="E59" s="374">
        <f>D59/$D$8</f>
        <v>0.046645102160830516</v>
      </c>
      <c r="F59" s="375">
        <v>390.098</v>
      </c>
      <c r="G59" s="373">
        <v>461.28499999999974</v>
      </c>
      <c r="H59" s="373">
        <f>G59+F59</f>
        <v>851.3829999999998</v>
      </c>
      <c r="I59" s="376">
        <f>(D59/H59-1)</f>
        <v>-0.06518335461243674</v>
      </c>
      <c r="J59" s="375">
        <v>3943.262999999999</v>
      </c>
      <c r="K59" s="373">
        <v>4085.1509999999744</v>
      </c>
      <c r="L59" s="373">
        <f>K59+J59</f>
        <v>8028.413999999973</v>
      </c>
      <c r="M59" s="376">
        <f>(L59/$L$8)</f>
        <v>0.049758988454656664</v>
      </c>
      <c r="N59" s="375">
        <v>4694.278000000001</v>
      </c>
      <c r="O59" s="373">
        <v>4804.8910999999825</v>
      </c>
      <c r="P59" s="373">
        <f>O59+N59</f>
        <v>9499.169099999985</v>
      </c>
      <c r="Q59" s="377">
        <f>(L59/P59-1)</f>
        <v>-0.15482986822500233</v>
      </c>
    </row>
    <row r="60" ht="9.75" customHeight="1" thickTop="1">
      <c r="A60" s="72"/>
    </row>
    <row r="61" ht="14.25">
      <c r="A61" s="62" t="s">
        <v>144</v>
      </c>
    </row>
  </sheetData>
  <sheetProtection/>
  <mergeCells count="14">
    <mergeCell ref="J6:L6"/>
    <mergeCell ref="M6:M7"/>
    <mergeCell ref="A5:A7"/>
    <mergeCell ref="A4:Q4"/>
    <mergeCell ref="P1:Q1"/>
    <mergeCell ref="B5:I5"/>
    <mergeCell ref="J5:Q5"/>
    <mergeCell ref="A3:Q3"/>
    <mergeCell ref="N6:P6"/>
    <mergeCell ref="Q6:Q7"/>
    <mergeCell ref="B6:D6"/>
    <mergeCell ref="E6:E7"/>
    <mergeCell ref="F6:H6"/>
    <mergeCell ref="I6:I7"/>
  </mergeCells>
  <conditionalFormatting sqref="I3 Q3 Q60:Q65536 I60:I65536">
    <cfRule type="cellIs" priority="4" dxfId="97" operator="lessThan" stopIfTrue="1">
      <formula>0</formula>
    </cfRule>
  </conditionalFormatting>
  <conditionalFormatting sqref="I8:I59 Q8:Q59">
    <cfRule type="cellIs" priority="5" dxfId="97" operator="lessThan">
      <formula>0</formula>
    </cfRule>
    <cfRule type="cellIs" priority="6" dxfId="99" operator="greaterThanOrEqual">
      <formula>0</formula>
    </cfRule>
  </conditionalFormatting>
  <conditionalFormatting sqref="I5 Q5">
    <cfRule type="cellIs" priority="1" dxfId="97" operator="lessThan" stopIfTrue="1">
      <formula>0</formula>
    </cfRule>
  </conditionalFormatting>
  <hyperlinks>
    <hyperlink ref="P1" location="INDICE!A1" display="Ir al Indice"/>
  </hyperlinks>
  <printOptions/>
  <pageMargins left="0.47" right="0.24" top="0.36" bottom="0.18" header="0.25" footer="0.18"/>
  <pageSetup horizontalDpi="600" verticalDpi="600" orientation="landscape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0"/>
  </sheetPr>
  <dimension ref="A1:Y122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20.28125" style="79" customWidth="1"/>
    <col min="2" max="2" width="11.28125" style="79" customWidth="1"/>
    <col min="3" max="3" width="10.7109375" style="79" customWidth="1"/>
    <col min="4" max="4" width="9.7109375" style="79" customWidth="1"/>
    <col min="5" max="5" width="11.57421875" style="79" customWidth="1"/>
    <col min="6" max="6" width="12.7109375" style="79" customWidth="1"/>
    <col min="7" max="7" width="9.421875" style="79" bestFit="1" customWidth="1"/>
    <col min="8" max="8" width="9.28125" style="79" bestFit="1" customWidth="1"/>
    <col min="9" max="9" width="10.7109375" style="79" bestFit="1" customWidth="1"/>
    <col min="10" max="10" width="8.57421875" style="79" customWidth="1"/>
    <col min="11" max="11" width="10.421875" style="79" customWidth="1"/>
    <col min="12" max="12" width="12.8515625" style="79" customWidth="1"/>
    <col min="13" max="13" width="11.140625" style="79" customWidth="1"/>
    <col min="14" max="14" width="11.140625" style="79" bestFit="1" customWidth="1"/>
    <col min="15" max="15" width="12.57421875" style="79" customWidth="1"/>
    <col min="16" max="16" width="9.8515625" style="79" customWidth="1"/>
    <col min="17" max="17" width="10.28125" style="79" customWidth="1"/>
    <col min="18" max="18" width="13.7109375" style="79" customWidth="1"/>
    <col min="19" max="19" width="9.421875" style="79" bestFit="1" customWidth="1"/>
    <col min="20" max="21" width="11.140625" style="79" bestFit="1" customWidth="1"/>
    <col min="22" max="22" width="10.8515625" style="79" customWidth="1"/>
    <col min="23" max="23" width="11.140625" style="79" customWidth="1"/>
    <col min="24" max="24" width="13.00390625" style="79" customWidth="1"/>
    <col min="25" max="25" width="9.8515625" style="79" bestFit="1" customWidth="1"/>
    <col min="26" max="16384" width="8.00390625" style="79" customWidth="1"/>
  </cols>
  <sheetData>
    <row r="1" spans="24:25" ht="16.5">
      <c r="X1" s="610" t="s">
        <v>26</v>
      </c>
      <c r="Y1" s="610"/>
    </row>
    <row r="2" ht="5.25" customHeight="1" thickBot="1"/>
    <row r="3" spans="1:25" ht="24.75" customHeight="1" thickTop="1">
      <c r="A3" s="699" t="s">
        <v>55</v>
      </c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0"/>
      <c r="P3" s="700"/>
      <c r="Q3" s="700"/>
      <c r="R3" s="700"/>
      <c r="S3" s="700"/>
      <c r="T3" s="700"/>
      <c r="U3" s="700"/>
      <c r="V3" s="700"/>
      <c r="W3" s="700"/>
      <c r="X3" s="700"/>
      <c r="Y3" s="701"/>
    </row>
    <row r="4" spans="1:25" ht="17.25" customHeight="1" thickBot="1">
      <c r="A4" s="708" t="s">
        <v>40</v>
      </c>
      <c r="B4" s="709"/>
      <c r="C4" s="709"/>
      <c r="D4" s="709"/>
      <c r="E4" s="709"/>
      <c r="F4" s="709"/>
      <c r="G4" s="709"/>
      <c r="H4" s="709"/>
      <c r="I4" s="709"/>
      <c r="J4" s="709"/>
      <c r="K4" s="709"/>
      <c r="L4" s="709"/>
      <c r="M4" s="709"/>
      <c r="N4" s="709"/>
      <c r="O4" s="709"/>
      <c r="P4" s="709"/>
      <c r="Q4" s="709"/>
      <c r="R4" s="709"/>
      <c r="S4" s="709"/>
      <c r="T4" s="709"/>
      <c r="U4" s="709"/>
      <c r="V4" s="709"/>
      <c r="W4" s="709"/>
      <c r="X4" s="709"/>
      <c r="Y4" s="710"/>
    </row>
    <row r="5" spans="1:25" s="123" customFormat="1" ht="15.75" customHeight="1" thickBot="1" thickTop="1">
      <c r="A5" s="645" t="s">
        <v>54</v>
      </c>
      <c r="B5" s="692" t="s">
        <v>33</v>
      </c>
      <c r="C5" s="693"/>
      <c r="D5" s="693"/>
      <c r="E5" s="693"/>
      <c r="F5" s="693"/>
      <c r="G5" s="693"/>
      <c r="H5" s="693"/>
      <c r="I5" s="693"/>
      <c r="J5" s="694"/>
      <c r="K5" s="694"/>
      <c r="L5" s="694"/>
      <c r="M5" s="695"/>
      <c r="N5" s="692" t="s">
        <v>32</v>
      </c>
      <c r="O5" s="693"/>
      <c r="P5" s="693"/>
      <c r="Q5" s="693"/>
      <c r="R5" s="693"/>
      <c r="S5" s="693"/>
      <c r="T5" s="693"/>
      <c r="U5" s="693"/>
      <c r="V5" s="693"/>
      <c r="W5" s="693"/>
      <c r="X5" s="693"/>
      <c r="Y5" s="696"/>
    </row>
    <row r="6" spans="1:25" s="92" customFormat="1" ht="26.25" customHeight="1">
      <c r="A6" s="646"/>
      <c r="B6" s="684" t="s">
        <v>155</v>
      </c>
      <c r="C6" s="685"/>
      <c r="D6" s="685"/>
      <c r="E6" s="685"/>
      <c r="F6" s="685"/>
      <c r="G6" s="689" t="s">
        <v>31</v>
      </c>
      <c r="H6" s="684" t="s">
        <v>156</v>
      </c>
      <c r="I6" s="685"/>
      <c r="J6" s="685"/>
      <c r="K6" s="685"/>
      <c r="L6" s="685"/>
      <c r="M6" s="686" t="s">
        <v>30</v>
      </c>
      <c r="N6" s="684" t="s">
        <v>157</v>
      </c>
      <c r="O6" s="685"/>
      <c r="P6" s="685"/>
      <c r="Q6" s="685"/>
      <c r="R6" s="685"/>
      <c r="S6" s="689" t="s">
        <v>31</v>
      </c>
      <c r="T6" s="684" t="s">
        <v>158</v>
      </c>
      <c r="U6" s="685"/>
      <c r="V6" s="685"/>
      <c r="W6" s="685"/>
      <c r="X6" s="685"/>
      <c r="Y6" s="702" t="s">
        <v>30</v>
      </c>
    </row>
    <row r="7" spans="1:25" s="92" customFormat="1" ht="26.25" customHeight="1">
      <c r="A7" s="647"/>
      <c r="B7" s="707" t="s">
        <v>20</v>
      </c>
      <c r="C7" s="706"/>
      <c r="D7" s="705" t="s">
        <v>19</v>
      </c>
      <c r="E7" s="706"/>
      <c r="F7" s="697" t="s">
        <v>15</v>
      </c>
      <c r="G7" s="690"/>
      <c r="H7" s="707" t="s">
        <v>20</v>
      </c>
      <c r="I7" s="706"/>
      <c r="J7" s="705" t="s">
        <v>19</v>
      </c>
      <c r="K7" s="706"/>
      <c r="L7" s="697" t="s">
        <v>15</v>
      </c>
      <c r="M7" s="687"/>
      <c r="N7" s="707" t="s">
        <v>20</v>
      </c>
      <c r="O7" s="706"/>
      <c r="P7" s="705" t="s">
        <v>19</v>
      </c>
      <c r="Q7" s="706"/>
      <c r="R7" s="697" t="s">
        <v>15</v>
      </c>
      <c r="S7" s="690"/>
      <c r="T7" s="707" t="s">
        <v>20</v>
      </c>
      <c r="U7" s="706"/>
      <c r="V7" s="705" t="s">
        <v>19</v>
      </c>
      <c r="W7" s="706"/>
      <c r="X7" s="697" t="s">
        <v>15</v>
      </c>
      <c r="Y7" s="703"/>
    </row>
    <row r="8" spans="1:25" s="119" customFormat="1" ht="21" customHeight="1" thickBot="1">
      <c r="A8" s="648"/>
      <c r="B8" s="122" t="s">
        <v>17</v>
      </c>
      <c r="C8" s="120" t="s">
        <v>16</v>
      </c>
      <c r="D8" s="121" t="s">
        <v>17</v>
      </c>
      <c r="E8" s="120" t="s">
        <v>16</v>
      </c>
      <c r="F8" s="698"/>
      <c r="G8" s="691"/>
      <c r="H8" s="122" t="s">
        <v>17</v>
      </c>
      <c r="I8" s="120" t="s">
        <v>16</v>
      </c>
      <c r="J8" s="121" t="s">
        <v>17</v>
      </c>
      <c r="K8" s="120" t="s">
        <v>16</v>
      </c>
      <c r="L8" s="698"/>
      <c r="M8" s="688"/>
      <c r="N8" s="122" t="s">
        <v>17</v>
      </c>
      <c r="O8" s="120" t="s">
        <v>16</v>
      </c>
      <c r="P8" s="121" t="s">
        <v>17</v>
      </c>
      <c r="Q8" s="120" t="s">
        <v>16</v>
      </c>
      <c r="R8" s="698"/>
      <c r="S8" s="691"/>
      <c r="T8" s="122" t="s">
        <v>17</v>
      </c>
      <c r="U8" s="120" t="s">
        <v>16</v>
      </c>
      <c r="V8" s="121" t="s">
        <v>17</v>
      </c>
      <c r="W8" s="120" t="s">
        <v>16</v>
      </c>
      <c r="X8" s="698"/>
      <c r="Y8" s="704"/>
    </row>
    <row r="9" spans="1:25" s="521" customFormat="1" ht="18" customHeight="1" thickBot="1" thickTop="1">
      <c r="A9" s="514" t="s">
        <v>22</v>
      </c>
      <c r="B9" s="515">
        <f>B10+B36+B65+B84+B113+B120</f>
        <v>560126</v>
      </c>
      <c r="C9" s="516">
        <f>C10+C36+C65+C84+C113+C120</f>
        <v>573173</v>
      </c>
      <c r="D9" s="517">
        <f>D10+D36+D65+D84+D113+D120</f>
        <v>1602</v>
      </c>
      <c r="E9" s="516">
        <f>E10+E36+E65+E84+E113+E120</f>
        <v>2542</v>
      </c>
      <c r="F9" s="517">
        <f aca="true" t="shared" si="0" ref="F9:F63">SUM(B9:E9)</f>
        <v>1137443</v>
      </c>
      <c r="G9" s="518">
        <f aca="true" t="shared" si="1" ref="G9:G63">F9/$F$9</f>
        <v>1</v>
      </c>
      <c r="H9" s="515">
        <f>H10+H36+H65+H84+H113+H120</f>
        <v>497435</v>
      </c>
      <c r="I9" s="516">
        <f>I10+I36+I65+I84+I113+I120</f>
        <v>518410</v>
      </c>
      <c r="J9" s="517">
        <f>J10+J36+J65+J84+J113+J120</f>
        <v>3701</v>
      </c>
      <c r="K9" s="516">
        <f>K10+K36+K65+K84+K113+K120</f>
        <v>4112</v>
      </c>
      <c r="L9" s="517">
        <f aca="true" t="shared" si="2" ref="L9:L63">SUM(H9:K9)</f>
        <v>1023658</v>
      </c>
      <c r="M9" s="519">
        <f aca="true" t="shared" si="3" ref="M9:M19">IF(ISERROR(F9/L9-1),"         /0",(F9/L9-1))</f>
        <v>0.11115528819195464</v>
      </c>
      <c r="N9" s="515">
        <f>N10+N36+N65+N84+N113+N120</f>
        <v>6193708</v>
      </c>
      <c r="O9" s="516">
        <f>O10+O36+O65+O84+O113+O120</f>
        <v>6110822</v>
      </c>
      <c r="P9" s="517">
        <f>P10+P36+P65+P84+P113+P120</f>
        <v>61582</v>
      </c>
      <c r="Q9" s="516">
        <f>Q10+Q36+Q65+Q84+Q113+Q120</f>
        <v>66687</v>
      </c>
      <c r="R9" s="517">
        <f aca="true" t="shared" si="4" ref="R9:R63">SUM(N9:Q9)</f>
        <v>12432799</v>
      </c>
      <c r="S9" s="518">
        <f aca="true" t="shared" si="5" ref="S9:S63">R9/$R$9</f>
        <v>1</v>
      </c>
      <c r="T9" s="515">
        <f>T10+T36+T65+T84+T113+T120</f>
        <v>5554575</v>
      </c>
      <c r="U9" s="516">
        <f>U10+U36+U65+U84+U113+U120</f>
        <v>5515222</v>
      </c>
      <c r="V9" s="517">
        <f>V10+V36+V65+V84+V113+V120</f>
        <v>19743</v>
      </c>
      <c r="W9" s="516">
        <f>W10+W36+W65+W84+W113+W120</f>
        <v>19198</v>
      </c>
      <c r="X9" s="517">
        <f aca="true" t="shared" si="6" ref="X9:X63">SUM(T9:W9)</f>
        <v>11108738</v>
      </c>
      <c r="Y9" s="520">
        <f aca="true" t="shared" si="7" ref="Y9:Y62">IF(ISERROR(R9/X9-1),"         /0",(R9/X9-1))</f>
        <v>0.11919094680241815</v>
      </c>
    </row>
    <row r="10" spans="1:25" s="111" customFormat="1" ht="19.5" customHeight="1">
      <c r="A10" s="118" t="s">
        <v>53</v>
      </c>
      <c r="B10" s="115">
        <f>SUM(B11:B35)</f>
        <v>149818</v>
      </c>
      <c r="C10" s="114">
        <f>SUM(C11:C35)</f>
        <v>162000</v>
      </c>
      <c r="D10" s="113">
        <f>SUM(D11:D35)</f>
        <v>219</v>
      </c>
      <c r="E10" s="114">
        <f>SUM(E11:E35)</f>
        <v>434</v>
      </c>
      <c r="F10" s="113">
        <f t="shared" si="0"/>
        <v>312471</v>
      </c>
      <c r="G10" s="116">
        <f t="shared" si="1"/>
        <v>0.2747135460853863</v>
      </c>
      <c r="H10" s="115">
        <f>SUM(H11:H35)</f>
        <v>129005</v>
      </c>
      <c r="I10" s="114">
        <f>SUM(I11:I35)</f>
        <v>138587</v>
      </c>
      <c r="J10" s="113">
        <f>SUM(J11:J35)</f>
        <v>444</v>
      </c>
      <c r="K10" s="114">
        <f>SUM(K11:K35)</f>
        <v>589</v>
      </c>
      <c r="L10" s="113">
        <f t="shared" si="2"/>
        <v>268625</v>
      </c>
      <c r="M10" s="117">
        <f t="shared" si="3"/>
        <v>0.16322382503489985</v>
      </c>
      <c r="N10" s="115">
        <f>SUM(N11:N35)</f>
        <v>1720387</v>
      </c>
      <c r="O10" s="114">
        <f>SUM(O11:O35)</f>
        <v>1722369</v>
      </c>
      <c r="P10" s="113">
        <f>SUM(P11:P35)</f>
        <v>4281</v>
      </c>
      <c r="Q10" s="114">
        <f>SUM(Q11:Q35)</f>
        <v>7614</v>
      </c>
      <c r="R10" s="113">
        <f t="shared" si="4"/>
        <v>3454651</v>
      </c>
      <c r="S10" s="116">
        <f t="shared" si="5"/>
        <v>0.2778659093579813</v>
      </c>
      <c r="T10" s="115">
        <f>SUM(T11:T35)</f>
        <v>1529012</v>
      </c>
      <c r="U10" s="114">
        <f>SUM(U11:U35)</f>
        <v>1537199</v>
      </c>
      <c r="V10" s="113">
        <f>SUM(V11:V35)</f>
        <v>2667</v>
      </c>
      <c r="W10" s="114">
        <f>SUM(W11:W35)</f>
        <v>3804</v>
      </c>
      <c r="X10" s="113">
        <f t="shared" si="6"/>
        <v>3072682</v>
      </c>
      <c r="Y10" s="112">
        <f t="shared" si="7"/>
        <v>0.12431126943823023</v>
      </c>
    </row>
    <row r="11" spans="1:25" ht="19.5" customHeight="1">
      <c r="A11" s="237" t="s">
        <v>296</v>
      </c>
      <c r="B11" s="238">
        <v>22848</v>
      </c>
      <c r="C11" s="239">
        <v>24695</v>
      </c>
      <c r="D11" s="240">
        <v>23</v>
      </c>
      <c r="E11" s="239">
        <v>0</v>
      </c>
      <c r="F11" s="240">
        <f t="shared" si="0"/>
        <v>47566</v>
      </c>
      <c r="G11" s="241">
        <f t="shared" si="1"/>
        <v>0.041818359249650314</v>
      </c>
      <c r="H11" s="238">
        <v>18024</v>
      </c>
      <c r="I11" s="239">
        <v>19120</v>
      </c>
      <c r="J11" s="240">
        <v>319</v>
      </c>
      <c r="K11" s="239">
        <v>420</v>
      </c>
      <c r="L11" s="240">
        <f t="shared" si="2"/>
        <v>37883</v>
      </c>
      <c r="M11" s="242">
        <f t="shared" si="3"/>
        <v>0.2556027769712008</v>
      </c>
      <c r="N11" s="238">
        <v>220243</v>
      </c>
      <c r="O11" s="239">
        <v>231937</v>
      </c>
      <c r="P11" s="240">
        <v>420</v>
      </c>
      <c r="Q11" s="239">
        <v>681</v>
      </c>
      <c r="R11" s="240">
        <f t="shared" si="4"/>
        <v>453281</v>
      </c>
      <c r="S11" s="241">
        <f t="shared" si="5"/>
        <v>0.036458483725185294</v>
      </c>
      <c r="T11" s="238">
        <v>200674</v>
      </c>
      <c r="U11" s="239">
        <v>223017</v>
      </c>
      <c r="V11" s="240">
        <v>1118</v>
      </c>
      <c r="W11" s="239">
        <v>1590</v>
      </c>
      <c r="X11" s="240">
        <f t="shared" si="6"/>
        <v>426399</v>
      </c>
      <c r="Y11" s="243">
        <f t="shared" si="7"/>
        <v>0.06304423790862557</v>
      </c>
    </row>
    <row r="12" spans="1:25" ht="19.5" customHeight="1">
      <c r="A12" s="244" t="s">
        <v>297</v>
      </c>
      <c r="B12" s="245">
        <v>13467</v>
      </c>
      <c r="C12" s="246">
        <v>10419</v>
      </c>
      <c r="D12" s="247">
        <v>1</v>
      </c>
      <c r="E12" s="246">
        <v>0</v>
      </c>
      <c r="F12" s="247">
        <f t="shared" si="0"/>
        <v>23887</v>
      </c>
      <c r="G12" s="248">
        <f t="shared" si="1"/>
        <v>0.021000612777958984</v>
      </c>
      <c r="H12" s="245">
        <v>13300</v>
      </c>
      <c r="I12" s="246">
        <v>10010</v>
      </c>
      <c r="J12" s="247">
        <v>0</v>
      </c>
      <c r="K12" s="246">
        <v>0</v>
      </c>
      <c r="L12" s="247">
        <f t="shared" si="2"/>
        <v>23310</v>
      </c>
      <c r="M12" s="249">
        <f t="shared" si="3"/>
        <v>0.0247533247533247</v>
      </c>
      <c r="N12" s="245">
        <v>135926</v>
      </c>
      <c r="O12" s="246">
        <v>105818</v>
      </c>
      <c r="P12" s="247">
        <v>3</v>
      </c>
      <c r="Q12" s="246">
        <v>26</v>
      </c>
      <c r="R12" s="247">
        <f t="shared" si="4"/>
        <v>241773</v>
      </c>
      <c r="S12" s="248">
        <f t="shared" si="5"/>
        <v>0.019446385323208394</v>
      </c>
      <c r="T12" s="245">
        <v>139166</v>
      </c>
      <c r="U12" s="246">
        <v>101388</v>
      </c>
      <c r="V12" s="247">
        <v>41</v>
      </c>
      <c r="W12" s="246">
        <v>152</v>
      </c>
      <c r="X12" s="247">
        <f t="shared" si="6"/>
        <v>240747</v>
      </c>
      <c r="Y12" s="250">
        <f t="shared" si="7"/>
        <v>0.0042617353487270915</v>
      </c>
    </row>
    <row r="13" spans="1:25" ht="19.5" customHeight="1">
      <c r="A13" s="244" t="s">
        <v>298</v>
      </c>
      <c r="B13" s="245">
        <v>7464</v>
      </c>
      <c r="C13" s="246">
        <v>11057</v>
      </c>
      <c r="D13" s="247">
        <v>18</v>
      </c>
      <c r="E13" s="246">
        <v>237</v>
      </c>
      <c r="F13" s="247">
        <f t="shared" si="0"/>
        <v>18776</v>
      </c>
      <c r="G13" s="248">
        <f t="shared" si="1"/>
        <v>0.016507200800391756</v>
      </c>
      <c r="H13" s="245">
        <v>5473</v>
      </c>
      <c r="I13" s="246">
        <v>7152</v>
      </c>
      <c r="J13" s="247"/>
      <c r="K13" s="246"/>
      <c r="L13" s="247">
        <f t="shared" si="2"/>
        <v>12625</v>
      </c>
      <c r="M13" s="249">
        <f t="shared" si="3"/>
        <v>0.4872079207920792</v>
      </c>
      <c r="N13" s="245">
        <v>89100</v>
      </c>
      <c r="O13" s="246">
        <v>105225</v>
      </c>
      <c r="P13" s="247">
        <v>1446</v>
      </c>
      <c r="Q13" s="246">
        <v>1160</v>
      </c>
      <c r="R13" s="247">
        <f t="shared" si="4"/>
        <v>196931</v>
      </c>
      <c r="S13" s="248">
        <f t="shared" si="5"/>
        <v>0.01583963514571417</v>
      </c>
      <c r="T13" s="245">
        <v>76518</v>
      </c>
      <c r="U13" s="246">
        <v>85330</v>
      </c>
      <c r="V13" s="247">
        <v>45</v>
      </c>
      <c r="W13" s="246">
        <v>0</v>
      </c>
      <c r="X13" s="247">
        <f t="shared" si="6"/>
        <v>161893</v>
      </c>
      <c r="Y13" s="250">
        <f t="shared" si="7"/>
        <v>0.21642689924826897</v>
      </c>
    </row>
    <row r="14" spans="1:25" ht="19.5" customHeight="1">
      <c r="A14" s="244" t="s">
        <v>299</v>
      </c>
      <c r="B14" s="245">
        <v>8668</v>
      </c>
      <c r="C14" s="246">
        <v>9345</v>
      </c>
      <c r="D14" s="247">
        <v>9</v>
      </c>
      <c r="E14" s="246">
        <v>0</v>
      </c>
      <c r="F14" s="247">
        <f t="shared" si="0"/>
        <v>18022</v>
      </c>
      <c r="G14" s="248">
        <f t="shared" si="1"/>
        <v>0.015844310440171507</v>
      </c>
      <c r="H14" s="245">
        <v>7342</v>
      </c>
      <c r="I14" s="246">
        <v>7494</v>
      </c>
      <c r="J14" s="247">
        <v>10</v>
      </c>
      <c r="K14" s="246">
        <v>147</v>
      </c>
      <c r="L14" s="247">
        <f t="shared" si="2"/>
        <v>14993</v>
      </c>
      <c r="M14" s="249">
        <f t="shared" si="3"/>
        <v>0.20202761288601345</v>
      </c>
      <c r="N14" s="245">
        <v>92260</v>
      </c>
      <c r="O14" s="246">
        <v>94969</v>
      </c>
      <c r="P14" s="247">
        <v>30</v>
      </c>
      <c r="Q14" s="246">
        <v>733</v>
      </c>
      <c r="R14" s="247">
        <f t="shared" si="4"/>
        <v>187992</v>
      </c>
      <c r="S14" s="248">
        <f t="shared" si="5"/>
        <v>0.015120649823100976</v>
      </c>
      <c r="T14" s="245">
        <v>90164</v>
      </c>
      <c r="U14" s="246">
        <v>87512</v>
      </c>
      <c r="V14" s="247">
        <v>63</v>
      </c>
      <c r="W14" s="246">
        <v>674</v>
      </c>
      <c r="X14" s="247">
        <f t="shared" si="6"/>
        <v>178413</v>
      </c>
      <c r="Y14" s="250">
        <f t="shared" si="7"/>
        <v>0.05369003379798554</v>
      </c>
    </row>
    <row r="15" spans="1:25" ht="19.5" customHeight="1">
      <c r="A15" s="244" t="s">
        <v>300</v>
      </c>
      <c r="B15" s="245">
        <v>6508</v>
      </c>
      <c r="C15" s="246">
        <v>7753</v>
      </c>
      <c r="D15" s="247">
        <v>0</v>
      </c>
      <c r="E15" s="246">
        <v>0</v>
      </c>
      <c r="F15" s="247">
        <f t="shared" si="0"/>
        <v>14261</v>
      </c>
      <c r="G15" s="248">
        <f t="shared" si="1"/>
        <v>0.012537771123476078</v>
      </c>
      <c r="H15" s="245">
        <v>6431</v>
      </c>
      <c r="I15" s="246">
        <v>7168</v>
      </c>
      <c r="J15" s="247"/>
      <c r="K15" s="246"/>
      <c r="L15" s="247">
        <f t="shared" si="2"/>
        <v>13599</v>
      </c>
      <c r="M15" s="249">
        <f t="shared" si="3"/>
        <v>0.04868005000367681</v>
      </c>
      <c r="N15" s="245">
        <v>78437</v>
      </c>
      <c r="O15" s="246">
        <v>91409</v>
      </c>
      <c r="P15" s="247"/>
      <c r="Q15" s="246">
        <v>0</v>
      </c>
      <c r="R15" s="247">
        <f t="shared" si="4"/>
        <v>169846</v>
      </c>
      <c r="S15" s="248">
        <f t="shared" si="5"/>
        <v>0.013661123291706075</v>
      </c>
      <c r="T15" s="245">
        <v>75636</v>
      </c>
      <c r="U15" s="246">
        <v>88072</v>
      </c>
      <c r="V15" s="247"/>
      <c r="W15" s="246"/>
      <c r="X15" s="247">
        <f t="shared" si="6"/>
        <v>163708</v>
      </c>
      <c r="Y15" s="250">
        <f t="shared" si="7"/>
        <v>0.03749358614117826</v>
      </c>
    </row>
    <row r="16" spans="1:25" ht="19.5" customHeight="1">
      <c r="A16" s="244" t="s">
        <v>301</v>
      </c>
      <c r="B16" s="245">
        <v>6849</v>
      </c>
      <c r="C16" s="246">
        <v>7079</v>
      </c>
      <c r="D16" s="247">
        <v>2</v>
      </c>
      <c r="E16" s="246">
        <v>78</v>
      </c>
      <c r="F16" s="247">
        <f>SUM(B16:E16)</f>
        <v>14008</v>
      </c>
      <c r="G16" s="248">
        <f>F16/$F$9</f>
        <v>0.012315342395179363</v>
      </c>
      <c r="H16" s="245">
        <v>5998</v>
      </c>
      <c r="I16" s="246">
        <v>6820</v>
      </c>
      <c r="J16" s="247"/>
      <c r="K16" s="246"/>
      <c r="L16" s="247">
        <f>SUM(H16:K16)</f>
        <v>12818</v>
      </c>
      <c r="M16" s="249">
        <f t="shared" si="3"/>
        <v>0.09283819628647216</v>
      </c>
      <c r="N16" s="245">
        <v>69562</v>
      </c>
      <c r="O16" s="246">
        <v>78553</v>
      </c>
      <c r="P16" s="247">
        <v>108</v>
      </c>
      <c r="Q16" s="246">
        <v>514</v>
      </c>
      <c r="R16" s="247">
        <f>SUM(N16:Q16)</f>
        <v>148737</v>
      </c>
      <c r="S16" s="248">
        <f>R16/$R$9</f>
        <v>0.011963275526291384</v>
      </c>
      <c r="T16" s="245">
        <v>62072</v>
      </c>
      <c r="U16" s="246">
        <v>68560</v>
      </c>
      <c r="V16" s="247">
        <v>530</v>
      </c>
      <c r="W16" s="246">
        <v>505</v>
      </c>
      <c r="X16" s="247">
        <f>SUM(T16:W16)</f>
        <v>131667</v>
      </c>
      <c r="Y16" s="250">
        <f>IF(ISERROR(R16/X16-1),"         /0",(R16/X16-1))</f>
        <v>0.12964524140445222</v>
      </c>
    </row>
    <row r="17" spans="1:25" ht="19.5" customHeight="1">
      <c r="A17" s="244" t="s">
        <v>302</v>
      </c>
      <c r="B17" s="245">
        <v>6624</v>
      </c>
      <c r="C17" s="246">
        <v>6824</v>
      </c>
      <c r="D17" s="247">
        <v>2</v>
      </c>
      <c r="E17" s="246">
        <v>0</v>
      </c>
      <c r="F17" s="247">
        <f>SUM(B17:E17)</f>
        <v>13450</v>
      </c>
      <c r="G17" s="248">
        <f>F17/$F$9</f>
        <v>0.01182476836201902</v>
      </c>
      <c r="H17" s="245">
        <v>10318</v>
      </c>
      <c r="I17" s="246">
        <v>11010</v>
      </c>
      <c r="J17" s="247"/>
      <c r="K17" s="246"/>
      <c r="L17" s="247">
        <f>SUM(H17:K17)</f>
        <v>21328</v>
      </c>
      <c r="M17" s="249">
        <f t="shared" si="3"/>
        <v>-0.36937359339834963</v>
      </c>
      <c r="N17" s="245">
        <v>101095</v>
      </c>
      <c r="O17" s="246">
        <v>105967</v>
      </c>
      <c r="P17" s="247">
        <v>78</v>
      </c>
      <c r="Q17" s="246">
        <v>310</v>
      </c>
      <c r="R17" s="247">
        <f>SUM(N17:Q17)</f>
        <v>207450</v>
      </c>
      <c r="S17" s="248">
        <f>R17/$R$9</f>
        <v>0.0166857036778283</v>
      </c>
      <c r="T17" s="245">
        <v>101248</v>
      </c>
      <c r="U17" s="246">
        <v>106674</v>
      </c>
      <c r="V17" s="247">
        <v>5</v>
      </c>
      <c r="W17" s="246">
        <v>113</v>
      </c>
      <c r="X17" s="247">
        <f>SUM(T17:W17)</f>
        <v>208040</v>
      </c>
      <c r="Y17" s="250">
        <f>IF(ISERROR(R17/X17-1),"         /0",(R17/X17-1))</f>
        <v>-0.0028359930782542175</v>
      </c>
    </row>
    <row r="18" spans="1:25" ht="19.5" customHeight="1">
      <c r="A18" s="244" t="s">
        <v>303</v>
      </c>
      <c r="B18" s="245">
        <v>5599</v>
      </c>
      <c r="C18" s="246">
        <v>6769</v>
      </c>
      <c r="D18" s="247">
        <v>0</v>
      </c>
      <c r="E18" s="246">
        <v>0</v>
      </c>
      <c r="F18" s="247">
        <f>SUM(B18:E18)</f>
        <v>12368</v>
      </c>
      <c r="G18" s="248">
        <f>F18/$F$9</f>
        <v>0.010873511903453623</v>
      </c>
      <c r="H18" s="245">
        <v>2921</v>
      </c>
      <c r="I18" s="246">
        <v>2765</v>
      </c>
      <c r="J18" s="247">
        <v>2</v>
      </c>
      <c r="K18" s="246"/>
      <c r="L18" s="247">
        <f>SUM(H18:K18)</f>
        <v>5688</v>
      </c>
      <c r="M18" s="249">
        <f t="shared" si="3"/>
        <v>1.1744022503516174</v>
      </c>
      <c r="N18" s="245">
        <v>55832</v>
      </c>
      <c r="O18" s="246">
        <v>67555</v>
      </c>
      <c r="P18" s="247">
        <v>68</v>
      </c>
      <c r="Q18" s="246">
        <v>897</v>
      </c>
      <c r="R18" s="247">
        <f>SUM(N18:Q18)</f>
        <v>124352</v>
      </c>
      <c r="S18" s="248">
        <f>R18/$R$9</f>
        <v>0.010001931182189948</v>
      </c>
      <c r="T18" s="245">
        <v>39207</v>
      </c>
      <c r="U18" s="246">
        <v>33779</v>
      </c>
      <c r="V18" s="247">
        <v>8</v>
      </c>
      <c r="W18" s="246">
        <v>13</v>
      </c>
      <c r="X18" s="247">
        <f>SUM(T18:W18)</f>
        <v>73007</v>
      </c>
      <c r="Y18" s="250">
        <f>IF(ISERROR(R18/X18-1),"         /0",(R18/X18-1))</f>
        <v>0.7032887257386278</v>
      </c>
    </row>
    <row r="19" spans="1:25" ht="19.5" customHeight="1">
      <c r="A19" s="244" t="s">
        <v>304</v>
      </c>
      <c r="B19" s="245">
        <v>5345</v>
      </c>
      <c r="C19" s="246">
        <v>5489</v>
      </c>
      <c r="D19" s="247">
        <v>0</v>
      </c>
      <c r="E19" s="246">
        <v>0</v>
      </c>
      <c r="F19" s="247">
        <f t="shared" si="0"/>
        <v>10834</v>
      </c>
      <c r="G19" s="248">
        <f t="shared" si="1"/>
        <v>0.00952487289472967</v>
      </c>
      <c r="H19" s="245">
        <v>5450</v>
      </c>
      <c r="I19" s="246">
        <v>4740</v>
      </c>
      <c r="J19" s="247">
        <v>1</v>
      </c>
      <c r="K19" s="246"/>
      <c r="L19" s="247">
        <f t="shared" si="2"/>
        <v>10191</v>
      </c>
      <c r="M19" s="249">
        <f t="shared" si="3"/>
        <v>0.06309488764596205</v>
      </c>
      <c r="N19" s="245">
        <v>63514</v>
      </c>
      <c r="O19" s="246">
        <v>54382</v>
      </c>
      <c r="P19" s="247">
        <v>0</v>
      </c>
      <c r="Q19" s="246">
        <v>229</v>
      </c>
      <c r="R19" s="247">
        <f t="shared" si="4"/>
        <v>118125</v>
      </c>
      <c r="S19" s="248">
        <f t="shared" si="5"/>
        <v>0.00950107855841633</v>
      </c>
      <c r="T19" s="245">
        <v>58529</v>
      </c>
      <c r="U19" s="246">
        <v>53222</v>
      </c>
      <c r="V19" s="247">
        <v>25</v>
      </c>
      <c r="W19" s="246">
        <v>35</v>
      </c>
      <c r="X19" s="247">
        <f t="shared" si="6"/>
        <v>111811</v>
      </c>
      <c r="Y19" s="250">
        <f t="shared" si="7"/>
        <v>0.05647029362048461</v>
      </c>
    </row>
    <row r="20" spans="1:25" ht="19.5" customHeight="1">
      <c r="A20" s="244" t="s">
        <v>305</v>
      </c>
      <c r="B20" s="245">
        <v>4843</v>
      </c>
      <c r="C20" s="246">
        <v>5802</v>
      </c>
      <c r="D20" s="247">
        <v>1</v>
      </c>
      <c r="E20" s="246">
        <v>0</v>
      </c>
      <c r="F20" s="247">
        <f aca="true" t="shared" si="8" ref="F20:F26">SUM(B20:E20)</f>
        <v>10646</v>
      </c>
      <c r="G20" s="248">
        <f aca="true" t="shared" si="9" ref="G20:G26">F20/$F$9</f>
        <v>0.009359589887141598</v>
      </c>
      <c r="H20" s="245">
        <v>3761</v>
      </c>
      <c r="I20" s="246">
        <v>4841</v>
      </c>
      <c r="J20" s="247"/>
      <c r="K20" s="246"/>
      <c r="L20" s="247">
        <f aca="true" t="shared" si="10" ref="L20:L26">SUM(H20:K20)</f>
        <v>8602</v>
      </c>
      <c r="M20" s="249">
        <f aca="true" t="shared" si="11" ref="M20:M26">IF(ISERROR(F20/L20-1),"         /0",(F20/L20-1))</f>
        <v>0.23761915833527092</v>
      </c>
      <c r="N20" s="245">
        <v>54542</v>
      </c>
      <c r="O20" s="246">
        <v>58466</v>
      </c>
      <c r="P20" s="247">
        <v>545</v>
      </c>
      <c r="Q20" s="246">
        <v>1028</v>
      </c>
      <c r="R20" s="247">
        <f aca="true" t="shared" si="12" ref="R20:R26">SUM(N20:Q20)</f>
        <v>114581</v>
      </c>
      <c r="S20" s="248">
        <f aca="true" t="shared" si="13" ref="S20:S26">R20/$R$9</f>
        <v>0.009216026093561073</v>
      </c>
      <c r="T20" s="245">
        <v>42951</v>
      </c>
      <c r="U20" s="246">
        <v>47976</v>
      </c>
      <c r="V20" s="247">
        <v>17</v>
      </c>
      <c r="W20" s="246">
        <v>0</v>
      </c>
      <c r="X20" s="247">
        <f aca="true" t="shared" si="14" ref="X20:X26">SUM(T20:W20)</f>
        <v>90944</v>
      </c>
      <c r="Y20" s="250">
        <f aca="true" t="shared" si="15" ref="Y20:Y26">IF(ISERROR(R20/X20-1),"         /0",(R20/X20-1))</f>
        <v>0.2599071956368755</v>
      </c>
    </row>
    <row r="21" spans="1:25" ht="19.5" customHeight="1">
      <c r="A21" s="244" t="s">
        <v>306</v>
      </c>
      <c r="B21" s="245">
        <v>2733</v>
      </c>
      <c r="C21" s="246">
        <v>4262</v>
      </c>
      <c r="D21" s="247">
        <v>0</v>
      </c>
      <c r="E21" s="246">
        <v>0</v>
      </c>
      <c r="F21" s="247">
        <f>SUM(B21:E21)</f>
        <v>6995</v>
      </c>
      <c r="G21" s="248">
        <f>F21/$F$9</f>
        <v>0.0061497587131838696</v>
      </c>
      <c r="H21" s="245">
        <v>2340</v>
      </c>
      <c r="I21" s="246">
        <v>3675</v>
      </c>
      <c r="J21" s="247"/>
      <c r="K21" s="246">
        <v>0</v>
      </c>
      <c r="L21" s="247">
        <f>SUM(H21:K21)</f>
        <v>6015</v>
      </c>
      <c r="M21" s="249">
        <f>IF(ISERROR(F21/L21-1),"         /0",(F21/L21-1))</f>
        <v>0.16292601828761422</v>
      </c>
      <c r="N21" s="245">
        <v>32718</v>
      </c>
      <c r="O21" s="246">
        <v>43286</v>
      </c>
      <c r="P21" s="247"/>
      <c r="Q21" s="246">
        <v>0</v>
      </c>
      <c r="R21" s="247">
        <f>SUM(N21:Q21)</f>
        <v>76004</v>
      </c>
      <c r="S21" s="248">
        <f>R21/$R$9</f>
        <v>0.006113184971461374</v>
      </c>
      <c r="T21" s="245">
        <v>28802</v>
      </c>
      <c r="U21" s="246">
        <v>30272</v>
      </c>
      <c r="V21" s="247"/>
      <c r="W21" s="246">
        <v>0</v>
      </c>
      <c r="X21" s="247">
        <f>SUM(T21:W21)</f>
        <v>59074</v>
      </c>
      <c r="Y21" s="250">
        <f>IF(ISERROR(R21/X21-1),"         /0",(R21/X21-1))</f>
        <v>0.2865897010529166</v>
      </c>
    </row>
    <row r="22" spans="1:25" ht="19.5" customHeight="1">
      <c r="A22" s="244" t="s">
        <v>307</v>
      </c>
      <c r="B22" s="245">
        <v>3010</v>
      </c>
      <c r="C22" s="246">
        <v>3893</v>
      </c>
      <c r="D22" s="247">
        <v>0</v>
      </c>
      <c r="E22" s="246">
        <v>0</v>
      </c>
      <c r="F22" s="247">
        <f t="shared" si="8"/>
        <v>6903</v>
      </c>
      <c r="G22" s="248">
        <f t="shared" si="9"/>
        <v>0.006068875539257792</v>
      </c>
      <c r="H22" s="245">
        <v>5040</v>
      </c>
      <c r="I22" s="246">
        <v>5992</v>
      </c>
      <c r="J22" s="247"/>
      <c r="K22" s="246">
        <v>0</v>
      </c>
      <c r="L22" s="247">
        <f t="shared" si="10"/>
        <v>11032</v>
      </c>
      <c r="M22" s="249">
        <f t="shared" si="11"/>
        <v>-0.37427483683828866</v>
      </c>
      <c r="N22" s="245">
        <v>52042</v>
      </c>
      <c r="O22" s="246">
        <v>63091</v>
      </c>
      <c r="P22" s="247">
        <v>1</v>
      </c>
      <c r="Q22" s="246">
        <v>1</v>
      </c>
      <c r="R22" s="247">
        <f t="shared" si="12"/>
        <v>115135</v>
      </c>
      <c r="S22" s="248">
        <f t="shared" si="13"/>
        <v>0.009260585649297475</v>
      </c>
      <c r="T22" s="245">
        <v>48707</v>
      </c>
      <c r="U22" s="246">
        <v>59119</v>
      </c>
      <c r="V22" s="247">
        <v>1</v>
      </c>
      <c r="W22" s="246">
        <v>21</v>
      </c>
      <c r="X22" s="247">
        <f t="shared" si="14"/>
        <v>107848</v>
      </c>
      <c r="Y22" s="250">
        <f t="shared" si="15"/>
        <v>0.06756731696461693</v>
      </c>
    </row>
    <row r="23" spans="1:25" ht="19.5" customHeight="1">
      <c r="A23" s="244" t="s">
        <v>308</v>
      </c>
      <c r="B23" s="245">
        <v>3244</v>
      </c>
      <c r="C23" s="246">
        <v>3655</v>
      </c>
      <c r="D23" s="247">
        <v>2</v>
      </c>
      <c r="E23" s="246">
        <v>2</v>
      </c>
      <c r="F23" s="247">
        <f t="shared" si="8"/>
        <v>6903</v>
      </c>
      <c r="G23" s="248">
        <f t="shared" si="9"/>
        <v>0.006068875539257792</v>
      </c>
      <c r="H23" s="245">
        <v>1695</v>
      </c>
      <c r="I23" s="246">
        <v>1937</v>
      </c>
      <c r="J23" s="247">
        <v>11</v>
      </c>
      <c r="K23" s="246">
        <v>0</v>
      </c>
      <c r="L23" s="247">
        <f t="shared" si="10"/>
        <v>3643</v>
      </c>
      <c r="M23" s="249">
        <f t="shared" si="11"/>
        <v>0.8948668679659622</v>
      </c>
      <c r="N23" s="245">
        <v>39224</v>
      </c>
      <c r="O23" s="246">
        <v>36246</v>
      </c>
      <c r="P23" s="247">
        <v>29</v>
      </c>
      <c r="Q23" s="246">
        <v>208</v>
      </c>
      <c r="R23" s="247">
        <f t="shared" si="12"/>
        <v>75707</v>
      </c>
      <c r="S23" s="248">
        <f t="shared" si="13"/>
        <v>0.006089296545371641</v>
      </c>
      <c r="T23" s="245">
        <v>29374</v>
      </c>
      <c r="U23" s="246">
        <v>27327</v>
      </c>
      <c r="V23" s="247">
        <v>59</v>
      </c>
      <c r="W23" s="246">
        <v>0</v>
      </c>
      <c r="X23" s="247">
        <f t="shared" si="14"/>
        <v>56760</v>
      </c>
      <c r="Y23" s="250">
        <f t="shared" si="15"/>
        <v>0.3338090204369275</v>
      </c>
    </row>
    <row r="24" spans="1:25" ht="19.5" customHeight="1">
      <c r="A24" s="244" t="s">
        <v>309</v>
      </c>
      <c r="B24" s="245">
        <v>3592</v>
      </c>
      <c r="C24" s="246">
        <v>3215</v>
      </c>
      <c r="D24" s="247">
        <v>0</v>
      </c>
      <c r="E24" s="246">
        <v>0</v>
      </c>
      <c r="F24" s="247">
        <f t="shared" si="8"/>
        <v>6807</v>
      </c>
      <c r="G24" s="248">
        <f t="shared" si="9"/>
        <v>0.005984475705595797</v>
      </c>
      <c r="H24" s="245">
        <v>2575</v>
      </c>
      <c r="I24" s="246">
        <v>3091</v>
      </c>
      <c r="J24" s="247"/>
      <c r="K24" s="246"/>
      <c r="L24" s="247">
        <f t="shared" si="10"/>
        <v>5666</v>
      </c>
      <c r="M24" s="249">
        <f t="shared" si="11"/>
        <v>0.20137663254500526</v>
      </c>
      <c r="N24" s="245">
        <v>31413</v>
      </c>
      <c r="O24" s="246">
        <v>28137</v>
      </c>
      <c r="P24" s="247"/>
      <c r="Q24" s="246"/>
      <c r="R24" s="247">
        <f t="shared" si="12"/>
        <v>59550</v>
      </c>
      <c r="S24" s="248">
        <f t="shared" si="13"/>
        <v>0.004789750079607979</v>
      </c>
      <c r="T24" s="245">
        <v>22056</v>
      </c>
      <c r="U24" s="246">
        <v>23103</v>
      </c>
      <c r="V24" s="247"/>
      <c r="W24" s="246"/>
      <c r="X24" s="247">
        <f t="shared" si="14"/>
        <v>45159</v>
      </c>
      <c r="Y24" s="250">
        <f t="shared" si="15"/>
        <v>0.3186740184680794</v>
      </c>
    </row>
    <row r="25" spans="1:25" ht="19.5" customHeight="1">
      <c r="A25" s="244" t="s">
        <v>310</v>
      </c>
      <c r="B25" s="245">
        <v>2620</v>
      </c>
      <c r="C25" s="246">
        <v>3617</v>
      </c>
      <c r="D25" s="247">
        <v>0</v>
      </c>
      <c r="E25" s="246">
        <v>0</v>
      </c>
      <c r="F25" s="247">
        <f t="shared" si="8"/>
        <v>6237</v>
      </c>
      <c r="G25" s="248">
        <f t="shared" si="9"/>
        <v>0.005483351693227704</v>
      </c>
      <c r="H25" s="245">
        <v>3969</v>
      </c>
      <c r="I25" s="246">
        <v>4166</v>
      </c>
      <c r="J25" s="247">
        <v>8</v>
      </c>
      <c r="K25" s="246">
        <v>8</v>
      </c>
      <c r="L25" s="247">
        <f t="shared" si="10"/>
        <v>8151</v>
      </c>
      <c r="M25" s="249">
        <f t="shared" si="11"/>
        <v>-0.23481781376518218</v>
      </c>
      <c r="N25" s="245">
        <v>42665</v>
      </c>
      <c r="O25" s="246">
        <v>55902</v>
      </c>
      <c r="P25" s="247"/>
      <c r="Q25" s="246">
        <v>0</v>
      </c>
      <c r="R25" s="247">
        <f t="shared" si="12"/>
        <v>98567</v>
      </c>
      <c r="S25" s="248">
        <f t="shared" si="13"/>
        <v>0.007927981462581354</v>
      </c>
      <c r="T25" s="245">
        <v>40859</v>
      </c>
      <c r="U25" s="246">
        <v>44199</v>
      </c>
      <c r="V25" s="247">
        <v>24</v>
      </c>
      <c r="W25" s="246">
        <v>8</v>
      </c>
      <c r="X25" s="247">
        <f t="shared" si="14"/>
        <v>85090</v>
      </c>
      <c r="Y25" s="250">
        <f t="shared" si="15"/>
        <v>0.15838523915853808</v>
      </c>
    </row>
    <row r="26" spans="1:25" ht="19.5" customHeight="1">
      <c r="A26" s="244" t="s">
        <v>311</v>
      </c>
      <c r="B26" s="245">
        <v>2976</v>
      </c>
      <c r="C26" s="246">
        <v>2886</v>
      </c>
      <c r="D26" s="247">
        <v>3</v>
      </c>
      <c r="E26" s="246">
        <v>1</v>
      </c>
      <c r="F26" s="247">
        <f t="shared" si="8"/>
        <v>5866</v>
      </c>
      <c r="G26" s="248">
        <f t="shared" si="9"/>
        <v>0.005157181502721455</v>
      </c>
      <c r="H26" s="245">
        <v>2215</v>
      </c>
      <c r="I26" s="246">
        <v>2329</v>
      </c>
      <c r="J26" s="247">
        <v>9</v>
      </c>
      <c r="K26" s="246">
        <v>0</v>
      </c>
      <c r="L26" s="247">
        <f t="shared" si="10"/>
        <v>4553</v>
      </c>
      <c r="M26" s="249">
        <f t="shared" si="11"/>
        <v>0.28838128706347455</v>
      </c>
      <c r="N26" s="245">
        <v>36029</v>
      </c>
      <c r="O26" s="246">
        <v>30264</v>
      </c>
      <c r="P26" s="247">
        <v>49</v>
      </c>
      <c r="Q26" s="246">
        <v>7</v>
      </c>
      <c r="R26" s="247">
        <f t="shared" si="12"/>
        <v>66349</v>
      </c>
      <c r="S26" s="248">
        <f t="shared" si="13"/>
        <v>0.005336610042517377</v>
      </c>
      <c r="T26" s="245">
        <v>28813</v>
      </c>
      <c r="U26" s="246">
        <v>29321</v>
      </c>
      <c r="V26" s="247">
        <v>47</v>
      </c>
      <c r="W26" s="246">
        <v>0</v>
      </c>
      <c r="X26" s="247">
        <f t="shared" si="14"/>
        <v>58181</v>
      </c>
      <c r="Y26" s="250">
        <f t="shared" si="15"/>
        <v>0.14038947422698134</v>
      </c>
    </row>
    <row r="27" spans="1:25" ht="19.5" customHeight="1">
      <c r="A27" s="244" t="s">
        <v>312</v>
      </c>
      <c r="B27" s="245">
        <v>2607</v>
      </c>
      <c r="C27" s="246">
        <v>3066</v>
      </c>
      <c r="D27" s="247">
        <v>0</v>
      </c>
      <c r="E27" s="246">
        <v>0</v>
      </c>
      <c r="F27" s="247">
        <f t="shared" si="0"/>
        <v>5673</v>
      </c>
      <c r="G27" s="248">
        <f t="shared" si="1"/>
        <v>0.004987502670463487</v>
      </c>
      <c r="H27" s="245">
        <v>2601</v>
      </c>
      <c r="I27" s="246">
        <v>2525</v>
      </c>
      <c r="J27" s="247"/>
      <c r="K27" s="246"/>
      <c r="L27" s="247">
        <f t="shared" si="2"/>
        <v>5126</v>
      </c>
      <c r="M27" s="249">
        <f aca="true" t="shared" si="16" ref="M27:M38">IF(ISERROR(F27/L27-1),"         /0",(F27/L27-1))</f>
        <v>0.10671088568084275</v>
      </c>
      <c r="N27" s="245">
        <v>36978</v>
      </c>
      <c r="O27" s="246">
        <v>28290</v>
      </c>
      <c r="P27" s="247"/>
      <c r="Q27" s="246"/>
      <c r="R27" s="247">
        <f t="shared" si="4"/>
        <v>65268</v>
      </c>
      <c r="S27" s="248">
        <f t="shared" si="5"/>
        <v>0.005249662606143637</v>
      </c>
      <c r="T27" s="245">
        <v>36677</v>
      </c>
      <c r="U27" s="246">
        <v>32020</v>
      </c>
      <c r="V27" s="247"/>
      <c r="W27" s="246"/>
      <c r="X27" s="247">
        <f t="shared" si="6"/>
        <v>68697</v>
      </c>
      <c r="Y27" s="250">
        <f t="shared" si="7"/>
        <v>-0.049914843442945056</v>
      </c>
    </row>
    <row r="28" spans="1:25" ht="19.5" customHeight="1">
      <c r="A28" s="244" t="s">
        <v>313</v>
      </c>
      <c r="B28" s="245">
        <v>2166</v>
      </c>
      <c r="C28" s="246">
        <v>2442</v>
      </c>
      <c r="D28" s="247">
        <v>0</v>
      </c>
      <c r="E28" s="246">
        <v>0</v>
      </c>
      <c r="F28" s="247">
        <f t="shared" si="0"/>
        <v>4608</v>
      </c>
      <c r="G28" s="248">
        <f t="shared" si="1"/>
        <v>0.004051192015775735</v>
      </c>
      <c r="H28" s="245">
        <v>3491</v>
      </c>
      <c r="I28" s="246">
        <v>2698</v>
      </c>
      <c r="J28" s="247"/>
      <c r="K28" s="246"/>
      <c r="L28" s="247">
        <f t="shared" si="2"/>
        <v>6189</v>
      </c>
      <c r="M28" s="249">
        <f t="shared" si="16"/>
        <v>-0.2554532234609792</v>
      </c>
      <c r="N28" s="245">
        <v>35643</v>
      </c>
      <c r="O28" s="246">
        <v>29721</v>
      </c>
      <c r="P28" s="247">
        <v>0</v>
      </c>
      <c r="Q28" s="246">
        <v>0</v>
      </c>
      <c r="R28" s="247">
        <f t="shared" si="4"/>
        <v>65364</v>
      </c>
      <c r="S28" s="248">
        <f t="shared" si="5"/>
        <v>0.005257384117606984</v>
      </c>
      <c r="T28" s="245">
        <v>36998</v>
      </c>
      <c r="U28" s="246">
        <v>31857</v>
      </c>
      <c r="V28" s="247"/>
      <c r="W28" s="246"/>
      <c r="X28" s="247">
        <f t="shared" si="6"/>
        <v>68855</v>
      </c>
      <c r="Y28" s="250">
        <f t="shared" si="7"/>
        <v>-0.05070074794858759</v>
      </c>
    </row>
    <row r="29" spans="1:25" ht="19.5" customHeight="1">
      <c r="A29" s="244" t="s">
        <v>314</v>
      </c>
      <c r="B29" s="245">
        <v>2031</v>
      </c>
      <c r="C29" s="246">
        <v>2374</v>
      </c>
      <c r="D29" s="247">
        <v>0</v>
      </c>
      <c r="E29" s="246">
        <v>0</v>
      </c>
      <c r="F29" s="247">
        <f t="shared" si="0"/>
        <v>4405</v>
      </c>
      <c r="G29" s="248">
        <f t="shared" si="1"/>
        <v>0.0038727215341779766</v>
      </c>
      <c r="H29" s="245">
        <v>2205</v>
      </c>
      <c r="I29" s="246">
        <v>2417</v>
      </c>
      <c r="J29" s="247"/>
      <c r="K29" s="246"/>
      <c r="L29" s="247">
        <f t="shared" si="2"/>
        <v>4622</v>
      </c>
      <c r="M29" s="249">
        <f t="shared" si="16"/>
        <v>-0.046949372565988745</v>
      </c>
      <c r="N29" s="245">
        <v>23772</v>
      </c>
      <c r="O29" s="246">
        <v>23380</v>
      </c>
      <c r="P29" s="247">
        <v>638</v>
      </c>
      <c r="Q29" s="246">
        <v>42</v>
      </c>
      <c r="R29" s="247">
        <f t="shared" si="4"/>
        <v>47832</v>
      </c>
      <c r="S29" s="248">
        <f t="shared" si="5"/>
        <v>0.003847243086613079</v>
      </c>
      <c r="T29" s="245">
        <v>21684</v>
      </c>
      <c r="U29" s="246">
        <v>21724</v>
      </c>
      <c r="V29" s="247">
        <v>5</v>
      </c>
      <c r="W29" s="246"/>
      <c r="X29" s="247">
        <f t="shared" si="6"/>
        <v>43413</v>
      </c>
      <c r="Y29" s="250">
        <f t="shared" si="7"/>
        <v>0.10178978646949077</v>
      </c>
    </row>
    <row r="30" spans="1:25" ht="19.5" customHeight="1">
      <c r="A30" s="244" t="s">
        <v>315</v>
      </c>
      <c r="B30" s="245">
        <v>1694</v>
      </c>
      <c r="C30" s="246">
        <v>1978</v>
      </c>
      <c r="D30" s="247">
        <v>0</v>
      </c>
      <c r="E30" s="246">
        <v>2</v>
      </c>
      <c r="F30" s="247">
        <f t="shared" si="0"/>
        <v>3674</v>
      </c>
      <c r="G30" s="248">
        <f t="shared" si="1"/>
        <v>0.0032300519674392475</v>
      </c>
      <c r="H30" s="245">
        <v>921</v>
      </c>
      <c r="I30" s="246">
        <v>1121</v>
      </c>
      <c r="J30" s="247">
        <v>30</v>
      </c>
      <c r="K30" s="246">
        <v>0</v>
      </c>
      <c r="L30" s="247">
        <f t="shared" si="2"/>
        <v>2072</v>
      </c>
      <c r="M30" s="249">
        <f t="shared" si="16"/>
        <v>0.7731660231660231</v>
      </c>
      <c r="N30" s="245">
        <v>22283</v>
      </c>
      <c r="O30" s="246">
        <v>21351</v>
      </c>
      <c r="P30" s="247">
        <v>63</v>
      </c>
      <c r="Q30" s="246">
        <v>85</v>
      </c>
      <c r="R30" s="247">
        <f t="shared" si="4"/>
        <v>43782</v>
      </c>
      <c r="S30" s="248">
        <f t="shared" si="5"/>
        <v>0.0035214918217530903</v>
      </c>
      <c r="T30" s="245">
        <v>27034</v>
      </c>
      <c r="U30" s="246">
        <v>24634</v>
      </c>
      <c r="V30" s="247">
        <v>123</v>
      </c>
      <c r="W30" s="246">
        <v>1</v>
      </c>
      <c r="X30" s="247">
        <f t="shared" si="6"/>
        <v>51792</v>
      </c>
      <c r="Y30" s="250">
        <f t="shared" si="7"/>
        <v>-0.1546570898980537</v>
      </c>
    </row>
    <row r="31" spans="1:25" ht="19.5" customHeight="1">
      <c r="A31" s="244" t="s">
        <v>316</v>
      </c>
      <c r="B31" s="245">
        <v>1560</v>
      </c>
      <c r="C31" s="246">
        <v>2059</v>
      </c>
      <c r="D31" s="247">
        <v>0</v>
      </c>
      <c r="E31" s="246">
        <v>48</v>
      </c>
      <c r="F31" s="247">
        <f t="shared" si="0"/>
        <v>3667</v>
      </c>
      <c r="G31" s="248">
        <f t="shared" si="1"/>
        <v>0.0032238978129013936</v>
      </c>
      <c r="H31" s="245">
        <v>828</v>
      </c>
      <c r="I31" s="246">
        <v>1279</v>
      </c>
      <c r="J31" s="247"/>
      <c r="K31" s="246"/>
      <c r="L31" s="247">
        <f t="shared" si="2"/>
        <v>2107</v>
      </c>
      <c r="M31" s="249">
        <f t="shared" si="16"/>
        <v>0.7403891789273849</v>
      </c>
      <c r="N31" s="245">
        <v>15583</v>
      </c>
      <c r="O31" s="246">
        <v>20357</v>
      </c>
      <c r="P31" s="247">
        <v>18</v>
      </c>
      <c r="Q31" s="246">
        <v>129</v>
      </c>
      <c r="R31" s="247">
        <f t="shared" si="4"/>
        <v>36087</v>
      </c>
      <c r="S31" s="248">
        <f t="shared" si="5"/>
        <v>0.0029025644185191124</v>
      </c>
      <c r="T31" s="245">
        <v>13523</v>
      </c>
      <c r="U31" s="246">
        <v>16698</v>
      </c>
      <c r="V31" s="247">
        <v>9</v>
      </c>
      <c r="W31" s="246">
        <v>64</v>
      </c>
      <c r="X31" s="247">
        <f t="shared" si="6"/>
        <v>30294</v>
      </c>
      <c r="Y31" s="250">
        <f t="shared" si="7"/>
        <v>0.19122598534363244</v>
      </c>
    </row>
    <row r="32" spans="1:25" ht="19.5" customHeight="1">
      <c r="A32" s="244" t="s">
        <v>317</v>
      </c>
      <c r="B32" s="245">
        <v>1406</v>
      </c>
      <c r="C32" s="246">
        <v>1916</v>
      </c>
      <c r="D32" s="247">
        <v>0</v>
      </c>
      <c r="E32" s="246">
        <v>0</v>
      </c>
      <c r="F32" s="247">
        <f t="shared" si="0"/>
        <v>3322</v>
      </c>
      <c r="G32" s="248">
        <f t="shared" si="1"/>
        <v>0.002920585910678601</v>
      </c>
      <c r="H32" s="245">
        <v>1071</v>
      </c>
      <c r="I32" s="246">
        <v>1334</v>
      </c>
      <c r="J32" s="247"/>
      <c r="K32" s="246"/>
      <c r="L32" s="247">
        <f t="shared" si="2"/>
        <v>2405</v>
      </c>
      <c r="M32" s="249">
        <f t="shared" si="16"/>
        <v>0.38128898128898125</v>
      </c>
      <c r="N32" s="245">
        <v>15127</v>
      </c>
      <c r="O32" s="246">
        <v>15685</v>
      </c>
      <c r="P32" s="247">
        <v>64</v>
      </c>
      <c r="Q32" s="246">
        <v>0</v>
      </c>
      <c r="R32" s="247">
        <f t="shared" si="4"/>
        <v>30876</v>
      </c>
      <c r="S32" s="248">
        <f t="shared" si="5"/>
        <v>0.0024834311243992603</v>
      </c>
      <c r="T32" s="245">
        <v>11002</v>
      </c>
      <c r="U32" s="246">
        <v>8758</v>
      </c>
      <c r="V32" s="247"/>
      <c r="W32" s="246">
        <v>0</v>
      </c>
      <c r="X32" s="247">
        <f t="shared" si="6"/>
        <v>19760</v>
      </c>
      <c r="Y32" s="250">
        <f t="shared" si="7"/>
        <v>0.5625506072874493</v>
      </c>
    </row>
    <row r="33" spans="1:25" ht="19.5" customHeight="1">
      <c r="A33" s="244" t="s">
        <v>318</v>
      </c>
      <c r="B33" s="245">
        <v>1002</v>
      </c>
      <c r="C33" s="246">
        <v>1210</v>
      </c>
      <c r="D33" s="247">
        <v>5</v>
      </c>
      <c r="E33" s="246">
        <v>0</v>
      </c>
      <c r="F33" s="247">
        <f t="shared" si="0"/>
        <v>2217</v>
      </c>
      <c r="G33" s="248">
        <f t="shared" si="1"/>
        <v>0.0019491086586316852</v>
      </c>
      <c r="H33" s="245">
        <v>604</v>
      </c>
      <c r="I33" s="246">
        <v>805</v>
      </c>
      <c r="J33" s="247">
        <v>2</v>
      </c>
      <c r="K33" s="246"/>
      <c r="L33" s="247">
        <f t="shared" si="2"/>
        <v>1411</v>
      </c>
      <c r="M33" s="249">
        <f t="shared" si="16"/>
        <v>0.5712260807937632</v>
      </c>
      <c r="N33" s="245">
        <v>13623</v>
      </c>
      <c r="O33" s="246">
        <v>13689</v>
      </c>
      <c r="P33" s="247">
        <v>110</v>
      </c>
      <c r="Q33" s="246">
        <v>38</v>
      </c>
      <c r="R33" s="247">
        <f t="shared" si="4"/>
        <v>27460</v>
      </c>
      <c r="S33" s="248">
        <f t="shared" si="5"/>
        <v>0.0022086740081617984</v>
      </c>
      <c r="T33" s="245">
        <v>12531</v>
      </c>
      <c r="U33" s="246">
        <v>11021</v>
      </c>
      <c r="V33" s="247">
        <v>69</v>
      </c>
      <c r="W33" s="246">
        <v>0</v>
      </c>
      <c r="X33" s="247">
        <f t="shared" si="6"/>
        <v>23621</v>
      </c>
      <c r="Y33" s="250">
        <f t="shared" si="7"/>
        <v>0.16252487193598908</v>
      </c>
    </row>
    <row r="34" spans="1:25" ht="19.5" customHeight="1">
      <c r="A34" s="244" t="s">
        <v>319</v>
      </c>
      <c r="B34" s="245">
        <v>691</v>
      </c>
      <c r="C34" s="246">
        <v>734</v>
      </c>
      <c r="D34" s="247">
        <v>0</v>
      </c>
      <c r="E34" s="246">
        <v>0</v>
      </c>
      <c r="F34" s="247">
        <f t="shared" si="0"/>
        <v>1425</v>
      </c>
      <c r="G34" s="248">
        <f t="shared" si="1"/>
        <v>0.0012528100309202308</v>
      </c>
      <c r="H34" s="245">
        <v>379</v>
      </c>
      <c r="I34" s="246">
        <v>581</v>
      </c>
      <c r="J34" s="247"/>
      <c r="K34" s="246"/>
      <c r="L34" s="247">
        <f t="shared" si="2"/>
        <v>960</v>
      </c>
      <c r="M34" s="249">
        <f t="shared" si="16"/>
        <v>0.484375</v>
      </c>
      <c r="N34" s="245">
        <v>13958</v>
      </c>
      <c r="O34" s="246">
        <v>10334</v>
      </c>
      <c r="P34" s="247"/>
      <c r="Q34" s="246"/>
      <c r="R34" s="247">
        <f t="shared" si="4"/>
        <v>24292</v>
      </c>
      <c r="S34" s="248">
        <f t="shared" si="5"/>
        <v>0.0019538641298713186</v>
      </c>
      <c r="T34" s="245">
        <v>8105</v>
      </c>
      <c r="U34" s="246">
        <v>7839</v>
      </c>
      <c r="V34" s="247"/>
      <c r="W34" s="246"/>
      <c r="X34" s="247">
        <f t="shared" si="6"/>
        <v>15944</v>
      </c>
      <c r="Y34" s="250">
        <f t="shared" si="7"/>
        <v>0.5235825388861013</v>
      </c>
    </row>
    <row r="35" spans="1:25" ht="19.5" customHeight="1" thickBot="1">
      <c r="A35" s="251" t="s">
        <v>274</v>
      </c>
      <c r="B35" s="252">
        <v>30271</v>
      </c>
      <c r="C35" s="253">
        <v>29461</v>
      </c>
      <c r="D35" s="254">
        <v>153</v>
      </c>
      <c r="E35" s="253">
        <v>66</v>
      </c>
      <c r="F35" s="254">
        <f t="shared" si="0"/>
        <v>59951</v>
      </c>
      <c r="G35" s="255">
        <f t="shared" si="1"/>
        <v>0.05270681695698158</v>
      </c>
      <c r="H35" s="252">
        <v>20053</v>
      </c>
      <c r="I35" s="253">
        <v>23517</v>
      </c>
      <c r="J35" s="254">
        <v>52</v>
      </c>
      <c r="K35" s="253">
        <v>14</v>
      </c>
      <c r="L35" s="254">
        <f t="shared" si="2"/>
        <v>43636</v>
      </c>
      <c r="M35" s="256">
        <f t="shared" si="16"/>
        <v>0.37388853240443676</v>
      </c>
      <c r="N35" s="252">
        <v>348818</v>
      </c>
      <c r="O35" s="253">
        <v>308355</v>
      </c>
      <c r="P35" s="254">
        <v>611</v>
      </c>
      <c r="Q35" s="253">
        <v>1526</v>
      </c>
      <c r="R35" s="254">
        <f t="shared" si="4"/>
        <v>659310</v>
      </c>
      <c r="S35" s="255">
        <f t="shared" si="5"/>
        <v>0.05302989294687383</v>
      </c>
      <c r="T35" s="252">
        <v>276682</v>
      </c>
      <c r="U35" s="253">
        <v>273777</v>
      </c>
      <c r="V35" s="254">
        <v>478</v>
      </c>
      <c r="W35" s="253">
        <v>628</v>
      </c>
      <c r="X35" s="254">
        <f t="shared" si="6"/>
        <v>551565</v>
      </c>
      <c r="Y35" s="257">
        <f t="shared" si="7"/>
        <v>0.19534415708030783</v>
      </c>
    </row>
    <row r="36" spans="1:25" s="111" customFormat="1" ht="19.5" customHeight="1">
      <c r="A36" s="118" t="s">
        <v>52</v>
      </c>
      <c r="B36" s="115">
        <f>SUM(B37:B64)</f>
        <v>151938</v>
      </c>
      <c r="C36" s="114">
        <f>SUM(C37:C64)</f>
        <v>142767</v>
      </c>
      <c r="D36" s="113">
        <f>SUM(D37:D64)</f>
        <v>645</v>
      </c>
      <c r="E36" s="114">
        <f>SUM(E37:E64)</f>
        <v>873</v>
      </c>
      <c r="F36" s="113">
        <f t="shared" si="0"/>
        <v>296223</v>
      </c>
      <c r="G36" s="116">
        <f t="shared" si="1"/>
        <v>0.2604288742380937</v>
      </c>
      <c r="H36" s="115">
        <f>SUM(H37:H64)</f>
        <v>137167</v>
      </c>
      <c r="I36" s="114">
        <f>SUM(I37:I64)</f>
        <v>134287</v>
      </c>
      <c r="J36" s="113">
        <f>SUM(J37:J64)</f>
        <v>2206</v>
      </c>
      <c r="K36" s="114">
        <f>SUM(K37:K64)</f>
        <v>2435</v>
      </c>
      <c r="L36" s="113">
        <f t="shared" si="2"/>
        <v>276095</v>
      </c>
      <c r="M36" s="117">
        <f t="shared" si="16"/>
        <v>0.07290244299969206</v>
      </c>
      <c r="N36" s="115">
        <f>SUM(N37:N64)</f>
        <v>1601471</v>
      </c>
      <c r="O36" s="114">
        <f>SUM(O37:O64)</f>
        <v>1569756</v>
      </c>
      <c r="P36" s="113">
        <f>SUM(P37:P64)</f>
        <v>37587</v>
      </c>
      <c r="Q36" s="114">
        <f>SUM(Q37:Q64)</f>
        <v>38655</v>
      </c>
      <c r="R36" s="113">
        <f t="shared" si="4"/>
        <v>3247469</v>
      </c>
      <c r="S36" s="116">
        <f t="shared" si="5"/>
        <v>0.26120176156632147</v>
      </c>
      <c r="T36" s="115">
        <f>SUM(T37:T64)</f>
        <v>1436512</v>
      </c>
      <c r="U36" s="114">
        <f>SUM(U37:U64)</f>
        <v>1423042</v>
      </c>
      <c r="V36" s="113">
        <f>SUM(V37:V64)</f>
        <v>8515</v>
      </c>
      <c r="W36" s="114">
        <f>SUM(W37:W64)</f>
        <v>8071</v>
      </c>
      <c r="X36" s="113">
        <f t="shared" si="6"/>
        <v>2876140</v>
      </c>
      <c r="Y36" s="112">
        <f t="shared" si="7"/>
        <v>0.12910671942255947</v>
      </c>
    </row>
    <row r="37" spans="1:25" ht="19.5" customHeight="1">
      <c r="A37" s="237" t="s">
        <v>320</v>
      </c>
      <c r="B37" s="238">
        <v>28245</v>
      </c>
      <c r="C37" s="239">
        <v>22786</v>
      </c>
      <c r="D37" s="240">
        <v>9</v>
      </c>
      <c r="E37" s="239">
        <v>67</v>
      </c>
      <c r="F37" s="240">
        <f t="shared" si="0"/>
        <v>51107</v>
      </c>
      <c r="G37" s="241">
        <f t="shared" si="1"/>
        <v>0.044931482280870336</v>
      </c>
      <c r="H37" s="238">
        <v>23348</v>
      </c>
      <c r="I37" s="239">
        <v>18965</v>
      </c>
      <c r="J37" s="240">
        <v>0</v>
      </c>
      <c r="K37" s="239"/>
      <c r="L37" s="240">
        <f t="shared" si="2"/>
        <v>42313</v>
      </c>
      <c r="M37" s="242">
        <f t="shared" si="16"/>
        <v>0.2078321083354997</v>
      </c>
      <c r="N37" s="238">
        <v>287957</v>
      </c>
      <c r="O37" s="239">
        <v>253865</v>
      </c>
      <c r="P37" s="240">
        <v>507</v>
      </c>
      <c r="Q37" s="239">
        <v>563</v>
      </c>
      <c r="R37" s="240">
        <f t="shared" si="4"/>
        <v>542892</v>
      </c>
      <c r="S37" s="241">
        <f t="shared" si="5"/>
        <v>0.043666112514165155</v>
      </c>
      <c r="T37" s="258">
        <v>227988</v>
      </c>
      <c r="U37" s="239">
        <v>200688</v>
      </c>
      <c r="V37" s="240">
        <v>92</v>
      </c>
      <c r="W37" s="239">
        <v>123</v>
      </c>
      <c r="X37" s="240">
        <f t="shared" si="6"/>
        <v>428891</v>
      </c>
      <c r="Y37" s="243">
        <f t="shared" si="7"/>
        <v>0.26580413205219977</v>
      </c>
    </row>
    <row r="38" spans="1:25" ht="19.5" customHeight="1">
      <c r="A38" s="244" t="s">
        <v>321</v>
      </c>
      <c r="B38" s="245">
        <v>17799</v>
      </c>
      <c r="C38" s="246">
        <v>15593</v>
      </c>
      <c r="D38" s="247">
        <v>140</v>
      </c>
      <c r="E38" s="246">
        <v>268</v>
      </c>
      <c r="F38" s="247">
        <f t="shared" si="0"/>
        <v>33800</v>
      </c>
      <c r="G38" s="248">
        <f t="shared" si="1"/>
        <v>0.029715774768493894</v>
      </c>
      <c r="H38" s="245">
        <v>15930</v>
      </c>
      <c r="I38" s="246">
        <v>14218</v>
      </c>
      <c r="J38" s="247">
        <v>42</v>
      </c>
      <c r="K38" s="246">
        <v>28</v>
      </c>
      <c r="L38" s="247">
        <f t="shared" si="2"/>
        <v>30218</v>
      </c>
      <c r="M38" s="249">
        <f t="shared" si="16"/>
        <v>0.11853861936594079</v>
      </c>
      <c r="N38" s="245">
        <v>194364</v>
      </c>
      <c r="O38" s="246">
        <v>186574</v>
      </c>
      <c r="P38" s="247">
        <v>257</v>
      </c>
      <c r="Q38" s="246">
        <v>575</v>
      </c>
      <c r="R38" s="247">
        <f t="shared" si="4"/>
        <v>381770</v>
      </c>
      <c r="S38" s="248">
        <f t="shared" si="5"/>
        <v>0.030706681576690816</v>
      </c>
      <c r="T38" s="259">
        <v>182490</v>
      </c>
      <c r="U38" s="246">
        <v>177311</v>
      </c>
      <c r="V38" s="247">
        <v>141</v>
      </c>
      <c r="W38" s="246">
        <v>242</v>
      </c>
      <c r="X38" s="247">
        <f t="shared" si="6"/>
        <v>360184</v>
      </c>
      <c r="Y38" s="250">
        <f t="shared" si="7"/>
        <v>0.05993047997690071</v>
      </c>
    </row>
    <row r="39" spans="1:25" ht="19.5" customHeight="1">
      <c r="A39" s="244" t="s">
        <v>322</v>
      </c>
      <c r="B39" s="245">
        <v>17409</v>
      </c>
      <c r="C39" s="246">
        <v>15703</v>
      </c>
      <c r="D39" s="247">
        <v>2</v>
      </c>
      <c r="E39" s="246">
        <v>1</v>
      </c>
      <c r="F39" s="247">
        <f aca="true" t="shared" si="17" ref="F39:F50">SUM(B39:E39)</f>
        <v>33115</v>
      </c>
      <c r="G39" s="248">
        <f aca="true" t="shared" si="18" ref="G39:G50">F39/$F$9</f>
        <v>0.029113546788718202</v>
      </c>
      <c r="H39" s="245">
        <v>15101</v>
      </c>
      <c r="I39" s="246">
        <v>15147</v>
      </c>
      <c r="J39" s="247">
        <v>0</v>
      </c>
      <c r="K39" s="246">
        <v>0</v>
      </c>
      <c r="L39" s="247">
        <f aca="true" t="shared" si="19" ref="L39:L50">SUM(H39:K39)</f>
        <v>30248</v>
      </c>
      <c r="M39" s="249">
        <f aca="true" t="shared" si="20" ref="M39:M51">IF(ISERROR(F39/L39-1),"         /0",(F39/L39-1))</f>
        <v>0.09478312615710127</v>
      </c>
      <c r="N39" s="245">
        <v>218727</v>
      </c>
      <c r="O39" s="246">
        <v>201991</v>
      </c>
      <c r="P39" s="247">
        <v>117</v>
      </c>
      <c r="Q39" s="246">
        <v>265</v>
      </c>
      <c r="R39" s="247">
        <f aca="true" t="shared" si="21" ref="R39:R50">SUM(N39:Q39)</f>
        <v>421100</v>
      </c>
      <c r="S39" s="248">
        <f aca="true" t="shared" si="22" ref="S39:S50">R39/$R$9</f>
        <v>0.03387008830433115</v>
      </c>
      <c r="T39" s="259">
        <v>166842</v>
      </c>
      <c r="U39" s="246">
        <v>164250</v>
      </c>
      <c r="V39" s="247">
        <v>91</v>
      </c>
      <c r="W39" s="246">
        <v>97</v>
      </c>
      <c r="X39" s="247">
        <f aca="true" t="shared" si="23" ref="X39:X50">SUM(T39:W39)</f>
        <v>331280</v>
      </c>
      <c r="Y39" s="250">
        <f aca="true" t="shared" si="24" ref="Y39:Y50">IF(ISERROR(R39/X39-1),"         /0",(R39/X39-1))</f>
        <v>0.2711301617966675</v>
      </c>
    </row>
    <row r="40" spans="1:25" ht="19.5" customHeight="1">
      <c r="A40" s="244" t="s">
        <v>323</v>
      </c>
      <c r="B40" s="245">
        <v>15071</v>
      </c>
      <c r="C40" s="246">
        <v>14669</v>
      </c>
      <c r="D40" s="247">
        <v>0</v>
      </c>
      <c r="E40" s="246">
        <v>0</v>
      </c>
      <c r="F40" s="247">
        <f t="shared" si="17"/>
        <v>29740</v>
      </c>
      <c r="G40" s="248">
        <f t="shared" si="18"/>
        <v>0.02614636513653871</v>
      </c>
      <c r="H40" s="245">
        <v>13913</v>
      </c>
      <c r="I40" s="246">
        <v>12467</v>
      </c>
      <c r="J40" s="247"/>
      <c r="K40" s="246"/>
      <c r="L40" s="247">
        <f t="shared" si="19"/>
        <v>26380</v>
      </c>
      <c r="M40" s="249">
        <f t="shared" si="20"/>
        <v>0.1273692191053828</v>
      </c>
      <c r="N40" s="245">
        <v>141982</v>
      </c>
      <c r="O40" s="246">
        <v>145379</v>
      </c>
      <c r="P40" s="247">
        <v>177</v>
      </c>
      <c r="Q40" s="246">
        <v>92</v>
      </c>
      <c r="R40" s="247">
        <f t="shared" si="21"/>
        <v>287630</v>
      </c>
      <c r="S40" s="248">
        <f t="shared" si="22"/>
        <v>0.023134774397945305</v>
      </c>
      <c r="T40" s="259">
        <v>114760</v>
      </c>
      <c r="U40" s="246">
        <v>113256</v>
      </c>
      <c r="V40" s="247">
        <v>232</v>
      </c>
      <c r="W40" s="246">
        <v>155</v>
      </c>
      <c r="X40" s="247">
        <f t="shared" si="23"/>
        <v>228403</v>
      </c>
      <c r="Y40" s="250">
        <f t="shared" si="24"/>
        <v>0.2593092034693065</v>
      </c>
    </row>
    <row r="41" spans="1:25" ht="19.5" customHeight="1">
      <c r="A41" s="244" t="s">
        <v>324</v>
      </c>
      <c r="B41" s="245">
        <v>11270</v>
      </c>
      <c r="C41" s="246">
        <v>10797</v>
      </c>
      <c r="D41" s="247">
        <v>427</v>
      </c>
      <c r="E41" s="246">
        <v>503</v>
      </c>
      <c r="F41" s="247">
        <f t="shared" si="17"/>
        <v>22997</v>
      </c>
      <c r="G41" s="248">
        <f t="shared" si="18"/>
        <v>0.020218155986717577</v>
      </c>
      <c r="H41" s="245">
        <v>10877</v>
      </c>
      <c r="I41" s="246">
        <v>10740</v>
      </c>
      <c r="J41" s="247">
        <v>10</v>
      </c>
      <c r="K41" s="246">
        <v>5</v>
      </c>
      <c r="L41" s="247">
        <f t="shared" si="19"/>
        <v>21632</v>
      </c>
      <c r="M41" s="249">
        <f t="shared" si="20"/>
        <v>0.06310096153846145</v>
      </c>
      <c r="N41" s="245">
        <v>113084</v>
      </c>
      <c r="O41" s="246">
        <v>120342</v>
      </c>
      <c r="P41" s="247">
        <v>8072</v>
      </c>
      <c r="Q41" s="246">
        <v>9243</v>
      </c>
      <c r="R41" s="247">
        <f t="shared" si="21"/>
        <v>250741</v>
      </c>
      <c r="S41" s="248">
        <f t="shared" si="22"/>
        <v>0.02016770318574281</v>
      </c>
      <c r="T41" s="259">
        <v>106112</v>
      </c>
      <c r="U41" s="246">
        <v>111933</v>
      </c>
      <c r="V41" s="247">
        <v>25</v>
      </c>
      <c r="W41" s="246">
        <v>19</v>
      </c>
      <c r="X41" s="247">
        <f t="shared" si="23"/>
        <v>218089</v>
      </c>
      <c r="Y41" s="250">
        <f t="shared" si="24"/>
        <v>0.14971869282724026</v>
      </c>
    </row>
    <row r="42" spans="1:25" ht="19.5" customHeight="1">
      <c r="A42" s="244" t="s">
        <v>325</v>
      </c>
      <c r="B42" s="245">
        <v>7511</v>
      </c>
      <c r="C42" s="246">
        <v>8866</v>
      </c>
      <c r="D42" s="247">
        <v>1</v>
      </c>
      <c r="E42" s="246">
        <v>0</v>
      </c>
      <c r="F42" s="247">
        <f t="shared" si="17"/>
        <v>16378</v>
      </c>
      <c r="G42" s="248">
        <f t="shared" si="18"/>
        <v>0.014398963288709852</v>
      </c>
      <c r="H42" s="245">
        <v>15325</v>
      </c>
      <c r="I42" s="246">
        <v>16887</v>
      </c>
      <c r="J42" s="247"/>
      <c r="K42" s="246"/>
      <c r="L42" s="247">
        <f t="shared" si="19"/>
        <v>32212</v>
      </c>
      <c r="M42" s="249">
        <f t="shared" si="20"/>
        <v>-0.49155594188501184</v>
      </c>
      <c r="N42" s="245">
        <v>115038</v>
      </c>
      <c r="O42" s="246">
        <v>115788</v>
      </c>
      <c r="P42" s="247">
        <v>182</v>
      </c>
      <c r="Q42" s="246">
        <v>255</v>
      </c>
      <c r="R42" s="247">
        <f t="shared" si="21"/>
        <v>231263</v>
      </c>
      <c r="S42" s="248">
        <f t="shared" si="22"/>
        <v>0.018601040682793956</v>
      </c>
      <c r="T42" s="259">
        <v>145562</v>
      </c>
      <c r="U42" s="246">
        <v>150604</v>
      </c>
      <c r="V42" s="247">
        <v>220</v>
      </c>
      <c r="W42" s="246">
        <v>168</v>
      </c>
      <c r="X42" s="247">
        <f t="shared" si="23"/>
        <v>296554</v>
      </c>
      <c r="Y42" s="250">
        <f t="shared" si="24"/>
        <v>-0.22016563593814276</v>
      </c>
    </row>
    <row r="43" spans="1:25" ht="19.5" customHeight="1">
      <c r="A43" s="244" t="s">
        <v>326</v>
      </c>
      <c r="B43" s="245">
        <v>5514</v>
      </c>
      <c r="C43" s="246">
        <v>6884</v>
      </c>
      <c r="D43" s="247">
        <v>8</v>
      </c>
      <c r="E43" s="246">
        <v>5</v>
      </c>
      <c r="F43" s="247">
        <f t="shared" si="17"/>
        <v>12411</v>
      </c>
      <c r="G43" s="248">
        <f t="shared" si="18"/>
        <v>0.010911315995614726</v>
      </c>
      <c r="H43" s="245">
        <v>1510</v>
      </c>
      <c r="I43" s="246">
        <v>2352</v>
      </c>
      <c r="J43" s="247">
        <v>1952</v>
      </c>
      <c r="K43" s="246">
        <v>2374</v>
      </c>
      <c r="L43" s="247">
        <f t="shared" si="19"/>
        <v>8188</v>
      </c>
      <c r="M43" s="249">
        <f t="shared" si="20"/>
        <v>0.5157547630679042</v>
      </c>
      <c r="N43" s="245">
        <v>46670</v>
      </c>
      <c r="O43" s="246">
        <v>54216</v>
      </c>
      <c r="P43" s="247">
        <v>1425</v>
      </c>
      <c r="Q43" s="246">
        <v>784</v>
      </c>
      <c r="R43" s="247">
        <f t="shared" si="21"/>
        <v>103095</v>
      </c>
      <c r="S43" s="248">
        <f t="shared" si="22"/>
        <v>0.00829217941993593</v>
      </c>
      <c r="T43" s="259">
        <v>43331</v>
      </c>
      <c r="U43" s="246">
        <v>55579</v>
      </c>
      <c r="V43" s="247">
        <v>3346</v>
      </c>
      <c r="W43" s="246">
        <v>3883</v>
      </c>
      <c r="X43" s="247">
        <f t="shared" si="23"/>
        <v>106139</v>
      </c>
      <c r="Y43" s="250">
        <f t="shared" si="24"/>
        <v>-0.028679373274668074</v>
      </c>
    </row>
    <row r="44" spans="1:25" ht="19.5" customHeight="1">
      <c r="A44" s="244" t="s">
        <v>327</v>
      </c>
      <c r="B44" s="245">
        <v>4492</v>
      </c>
      <c r="C44" s="246">
        <v>3592</v>
      </c>
      <c r="D44" s="247">
        <v>9</v>
      </c>
      <c r="E44" s="246">
        <v>0</v>
      </c>
      <c r="F44" s="247">
        <f t="shared" si="17"/>
        <v>8093</v>
      </c>
      <c r="G44" s="248">
        <f t="shared" si="18"/>
        <v>0.007115081810692932</v>
      </c>
      <c r="H44" s="245">
        <v>1870</v>
      </c>
      <c r="I44" s="246">
        <v>1771</v>
      </c>
      <c r="J44" s="247"/>
      <c r="K44" s="246">
        <v>0</v>
      </c>
      <c r="L44" s="247">
        <f t="shared" si="19"/>
        <v>3641</v>
      </c>
      <c r="M44" s="249">
        <f t="shared" si="20"/>
        <v>1.2227410052183467</v>
      </c>
      <c r="N44" s="245">
        <v>35320</v>
      </c>
      <c r="O44" s="246">
        <v>31767</v>
      </c>
      <c r="P44" s="247">
        <v>15</v>
      </c>
      <c r="Q44" s="246">
        <v>13</v>
      </c>
      <c r="R44" s="247">
        <f t="shared" si="21"/>
        <v>67115</v>
      </c>
      <c r="S44" s="248">
        <f t="shared" si="22"/>
        <v>0.005398221269402007</v>
      </c>
      <c r="T44" s="259">
        <v>25935</v>
      </c>
      <c r="U44" s="246">
        <v>24164</v>
      </c>
      <c r="V44" s="247">
        <v>81</v>
      </c>
      <c r="W44" s="246">
        <v>11</v>
      </c>
      <c r="X44" s="247">
        <f t="shared" si="23"/>
        <v>50191</v>
      </c>
      <c r="Y44" s="250">
        <f t="shared" si="24"/>
        <v>0.3371919268394732</v>
      </c>
    </row>
    <row r="45" spans="1:25" ht="19.5" customHeight="1">
      <c r="A45" s="244" t="s">
        <v>328</v>
      </c>
      <c r="B45" s="245">
        <v>3224</v>
      </c>
      <c r="C45" s="246">
        <v>3632</v>
      </c>
      <c r="D45" s="247">
        <v>1</v>
      </c>
      <c r="E45" s="246">
        <v>0</v>
      </c>
      <c r="F45" s="247">
        <f>SUM(B45:E45)</f>
        <v>6857</v>
      </c>
      <c r="G45" s="248">
        <f>F45/$F$9</f>
        <v>0.006028433952294752</v>
      </c>
      <c r="H45" s="245">
        <v>2326</v>
      </c>
      <c r="I45" s="246">
        <v>3479</v>
      </c>
      <c r="J45" s="247"/>
      <c r="K45" s="246"/>
      <c r="L45" s="247">
        <f>SUM(H45:K45)</f>
        <v>5805</v>
      </c>
      <c r="M45" s="249">
        <f>IF(ISERROR(F45/L45-1),"         /0",(F45/L45-1))</f>
        <v>0.181223083548665</v>
      </c>
      <c r="N45" s="245">
        <v>27190</v>
      </c>
      <c r="O45" s="246">
        <v>30054</v>
      </c>
      <c r="P45" s="247">
        <v>5</v>
      </c>
      <c r="Q45" s="246">
        <v>0</v>
      </c>
      <c r="R45" s="247">
        <f>SUM(N45:Q45)</f>
        <v>57249</v>
      </c>
      <c r="S45" s="248">
        <f>R45/$R$9</f>
        <v>0.004604675101720859</v>
      </c>
      <c r="T45" s="259">
        <v>23394</v>
      </c>
      <c r="U45" s="246">
        <v>29232</v>
      </c>
      <c r="V45" s="247">
        <v>52</v>
      </c>
      <c r="W45" s="246">
        <v>25</v>
      </c>
      <c r="X45" s="247">
        <f>SUM(T45:W45)</f>
        <v>52703</v>
      </c>
      <c r="Y45" s="250">
        <f>IF(ISERROR(R45/X45-1),"         /0",(R45/X45-1))</f>
        <v>0.08625694931977312</v>
      </c>
    </row>
    <row r="46" spans="1:25" ht="19.5" customHeight="1">
      <c r="A46" s="244" t="s">
        <v>329</v>
      </c>
      <c r="B46" s="245">
        <v>3896</v>
      </c>
      <c r="C46" s="246">
        <v>2355</v>
      </c>
      <c r="D46" s="247">
        <v>3</v>
      </c>
      <c r="E46" s="246">
        <v>0</v>
      </c>
      <c r="F46" s="247">
        <f>SUM(B46:E46)</f>
        <v>6254</v>
      </c>
      <c r="G46" s="248">
        <f>F46/$F$9</f>
        <v>0.005498297497105349</v>
      </c>
      <c r="H46" s="245">
        <v>2805</v>
      </c>
      <c r="I46" s="246">
        <v>2478</v>
      </c>
      <c r="J46" s="247"/>
      <c r="K46" s="246"/>
      <c r="L46" s="247">
        <f>SUM(H46:K46)</f>
        <v>5283</v>
      </c>
      <c r="M46" s="249">
        <f>IF(ISERROR(F46/L46-1),"         /0",(F46/L46-1))</f>
        <v>0.18379708498958935</v>
      </c>
      <c r="N46" s="245">
        <v>43891</v>
      </c>
      <c r="O46" s="246">
        <v>36322</v>
      </c>
      <c r="P46" s="247">
        <v>58</v>
      </c>
      <c r="Q46" s="246">
        <v>3</v>
      </c>
      <c r="R46" s="247">
        <f>SUM(N46:Q46)</f>
        <v>80274</v>
      </c>
      <c r="S46" s="248">
        <f>R46/$R$9</f>
        <v>0.006456631366758201</v>
      </c>
      <c r="T46" s="259">
        <v>43919</v>
      </c>
      <c r="U46" s="246">
        <v>39260</v>
      </c>
      <c r="V46" s="247">
        <v>205</v>
      </c>
      <c r="W46" s="246">
        <v>31</v>
      </c>
      <c r="X46" s="247">
        <f>SUM(T46:W46)</f>
        <v>83415</v>
      </c>
      <c r="Y46" s="250">
        <f>IF(ISERROR(R46/X46-1),"         /0",(R46/X46-1))</f>
        <v>-0.03765509800395617</v>
      </c>
    </row>
    <row r="47" spans="1:25" ht="19.5" customHeight="1">
      <c r="A47" s="244" t="s">
        <v>330</v>
      </c>
      <c r="B47" s="245">
        <v>2694</v>
      </c>
      <c r="C47" s="246">
        <v>3066</v>
      </c>
      <c r="D47" s="247">
        <v>0</v>
      </c>
      <c r="E47" s="246">
        <v>0</v>
      </c>
      <c r="F47" s="247">
        <f>SUM(B47:E47)</f>
        <v>5760</v>
      </c>
      <c r="G47" s="248">
        <f>F47/$F$9</f>
        <v>0.0050639900197196695</v>
      </c>
      <c r="H47" s="245">
        <v>3005</v>
      </c>
      <c r="I47" s="246">
        <v>2928</v>
      </c>
      <c r="J47" s="247"/>
      <c r="K47" s="246"/>
      <c r="L47" s="247">
        <f>SUM(H47:K47)</f>
        <v>5933</v>
      </c>
      <c r="M47" s="249">
        <f>IF(ISERROR(F47/L47-1),"         /0",(F47/L47-1))</f>
        <v>-0.029158941513568126</v>
      </c>
      <c r="N47" s="245">
        <v>34773</v>
      </c>
      <c r="O47" s="246">
        <v>32925</v>
      </c>
      <c r="P47" s="247">
        <v>2</v>
      </c>
      <c r="Q47" s="246"/>
      <c r="R47" s="247">
        <f>SUM(N47:Q47)</f>
        <v>67700</v>
      </c>
      <c r="S47" s="248">
        <f>R47/$R$9</f>
        <v>0.005445274229881783</v>
      </c>
      <c r="T47" s="259">
        <v>25567</v>
      </c>
      <c r="U47" s="246">
        <v>26272</v>
      </c>
      <c r="V47" s="247"/>
      <c r="W47" s="246"/>
      <c r="X47" s="247">
        <f>SUM(T47:W47)</f>
        <v>51839</v>
      </c>
      <c r="Y47" s="250">
        <f>IF(ISERROR(R47/X47-1),"         /0",(R47/X47-1))</f>
        <v>0.30596655028067676</v>
      </c>
    </row>
    <row r="48" spans="1:25" ht="19.5" customHeight="1">
      <c r="A48" s="244" t="s">
        <v>331</v>
      </c>
      <c r="B48" s="245">
        <v>2274</v>
      </c>
      <c r="C48" s="246">
        <v>1742</v>
      </c>
      <c r="D48" s="247">
        <v>0</v>
      </c>
      <c r="E48" s="246">
        <v>0</v>
      </c>
      <c r="F48" s="247">
        <f>SUM(B48:E48)</f>
        <v>4016</v>
      </c>
      <c r="G48" s="248">
        <f>F48/$F$9</f>
        <v>0.0035307263748601027</v>
      </c>
      <c r="H48" s="245">
        <v>1498</v>
      </c>
      <c r="I48" s="246">
        <v>1424</v>
      </c>
      <c r="J48" s="247"/>
      <c r="K48" s="246"/>
      <c r="L48" s="247">
        <f>SUM(H48:K48)</f>
        <v>2922</v>
      </c>
      <c r="M48" s="249">
        <f>IF(ISERROR(F48/L48-1),"         /0",(F48/L48-1))</f>
        <v>0.37440109514031494</v>
      </c>
      <c r="N48" s="245">
        <v>26609</v>
      </c>
      <c r="O48" s="246">
        <v>25151</v>
      </c>
      <c r="P48" s="247">
        <v>137</v>
      </c>
      <c r="Q48" s="246"/>
      <c r="R48" s="247">
        <f>SUM(N48:Q48)</f>
        <v>51897</v>
      </c>
      <c r="S48" s="248">
        <f>R48/$R$9</f>
        <v>0.004174200837639215</v>
      </c>
      <c r="T48" s="259">
        <v>18683</v>
      </c>
      <c r="U48" s="246">
        <v>18923</v>
      </c>
      <c r="V48" s="247"/>
      <c r="W48" s="246"/>
      <c r="X48" s="247">
        <f>SUM(T48:W48)</f>
        <v>37606</v>
      </c>
      <c r="Y48" s="250">
        <f>IF(ISERROR(R48/X48-1),"         /0",(R48/X48-1))</f>
        <v>0.3800191458809765</v>
      </c>
    </row>
    <row r="49" spans="1:25" ht="19.5" customHeight="1">
      <c r="A49" s="244" t="s">
        <v>332</v>
      </c>
      <c r="B49" s="245">
        <v>1537</v>
      </c>
      <c r="C49" s="246">
        <v>1783</v>
      </c>
      <c r="D49" s="247">
        <v>0</v>
      </c>
      <c r="E49" s="246">
        <v>0</v>
      </c>
      <c r="F49" s="247">
        <f t="shared" si="17"/>
        <v>3320</v>
      </c>
      <c r="G49" s="248">
        <f t="shared" si="18"/>
        <v>0.0029188275808106428</v>
      </c>
      <c r="H49" s="245"/>
      <c r="I49" s="246"/>
      <c r="J49" s="247"/>
      <c r="K49" s="246">
        <v>1</v>
      </c>
      <c r="L49" s="247">
        <f t="shared" si="19"/>
        <v>1</v>
      </c>
      <c r="M49" s="249" t="s">
        <v>43</v>
      </c>
      <c r="N49" s="245">
        <v>14941</v>
      </c>
      <c r="O49" s="246">
        <v>18796</v>
      </c>
      <c r="P49" s="247">
        <v>56</v>
      </c>
      <c r="Q49" s="246">
        <v>236</v>
      </c>
      <c r="R49" s="247">
        <f t="shared" si="21"/>
        <v>34029</v>
      </c>
      <c r="S49" s="248">
        <f t="shared" si="22"/>
        <v>0.0027370345165235923</v>
      </c>
      <c r="T49" s="259">
        <v>949</v>
      </c>
      <c r="U49" s="246">
        <v>1080</v>
      </c>
      <c r="V49" s="247">
        <v>1</v>
      </c>
      <c r="W49" s="246">
        <v>1</v>
      </c>
      <c r="X49" s="247">
        <f t="shared" si="23"/>
        <v>2031</v>
      </c>
      <c r="Y49" s="250">
        <f t="shared" si="24"/>
        <v>15.754800590841949</v>
      </c>
    </row>
    <row r="50" spans="1:25" ht="19.5" customHeight="1">
      <c r="A50" s="244" t="s">
        <v>333</v>
      </c>
      <c r="B50" s="245">
        <v>1475</v>
      </c>
      <c r="C50" s="246">
        <v>1535</v>
      </c>
      <c r="D50" s="247">
        <v>0</v>
      </c>
      <c r="E50" s="246">
        <v>0</v>
      </c>
      <c r="F50" s="247">
        <f t="shared" si="17"/>
        <v>3010</v>
      </c>
      <c r="G50" s="248">
        <f t="shared" si="18"/>
        <v>0.002646286451277119</v>
      </c>
      <c r="H50" s="245"/>
      <c r="I50" s="246"/>
      <c r="J50" s="247"/>
      <c r="K50" s="246"/>
      <c r="L50" s="247">
        <f t="shared" si="19"/>
        <v>0</v>
      </c>
      <c r="M50" s="249" t="str">
        <f t="shared" si="20"/>
        <v>         /0</v>
      </c>
      <c r="N50" s="245">
        <v>3249</v>
      </c>
      <c r="O50" s="246">
        <v>3509</v>
      </c>
      <c r="P50" s="247">
        <v>9509</v>
      </c>
      <c r="Q50" s="246">
        <v>8851</v>
      </c>
      <c r="R50" s="247">
        <f t="shared" si="21"/>
        <v>25118</v>
      </c>
      <c r="S50" s="248">
        <f t="shared" si="22"/>
        <v>0.002020301301420541</v>
      </c>
      <c r="T50" s="259"/>
      <c r="U50" s="246"/>
      <c r="V50" s="247">
        <v>866</v>
      </c>
      <c r="W50" s="246">
        <v>981</v>
      </c>
      <c r="X50" s="247">
        <f t="shared" si="23"/>
        <v>1847</v>
      </c>
      <c r="Y50" s="250">
        <f t="shared" si="24"/>
        <v>12.599350297780184</v>
      </c>
    </row>
    <row r="51" spans="1:25" ht="19.5" customHeight="1">
      <c r="A51" s="244" t="s">
        <v>334</v>
      </c>
      <c r="B51" s="245">
        <v>1194</v>
      </c>
      <c r="C51" s="246">
        <v>1626</v>
      </c>
      <c r="D51" s="247">
        <v>0</v>
      </c>
      <c r="E51" s="246">
        <v>0</v>
      </c>
      <c r="F51" s="247">
        <f t="shared" si="0"/>
        <v>2820</v>
      </c>
      <c r="G51" s="248">
        <f t="shared" si="1"/>
        <v>0.002479245113821088</v>
      </c>
      <c r="H51" s="245">
        <v>1463</v>
      </c>
      <c r="I51" s="246">
        <v>1923</v>
      </c>
      <c r="J51" s="247"/>
      <c r="K51" s="246"/>
      <c r="L51" s="247">
        <f t="shared" si="2"/>
        <v>3386</v>
      </c>
      <c r="M51" s="249">
        <f t="shared" si="20"/>
        <v>-0.1671588895451861</v>
      </c>
      <c r="N51" s="245">
        <v>14533</v>
      </c>
      <c r="O51" s="246">
        <v>17246</v>
      </c>
      <c r="P51" s="247">
        <v>10</v>
      </c>
      <c r="Q51" s="246">
        <v>180</v>
      </c>
      <c r="R51" s="247">
        <f t="shared" si="4"/>
        <v>31969</v>
      </c>
      <c r="S51" s="248">
        <f t="shared" si="5"/>
        <v>0.002571343749705919</v>
      </c>
      <c r="T51" s="259">
        <v>14762</v>
      </c>
      <c r="U51" s="246">
        <v>16776</v>
      </c>
      <c r="V51" s="247"/>
      <c r="W51" s="246">
        <v>3</v>
      </c>
      <c r="X51" s="247">
        <f t="shared" si="6"/>
        <v>31541</v>
      </c>
      <c r="Y51" s="250">
        <f t="shared" si="7"/>
        <v>0.013569639516819443</v>
      </c>
    </row>
    <row r="52" spans="1:25" ht="19.5" customHeight="1">
      <c r="A52" s="244" t="s">
        <v>335</v>
      </c>
      <c r="B52" s="245">
        <v>1463</v>
      </c>
      <c r="C52" s="246">
        <v>1316</v>
      </c>
      <c r="D52" s="247">
        <v>0</v>
      </c>
      <c r="E52" s="246">
        <v>0</v>
      </c>
      <c r="F52" s="247">
        <f t="shared" si="0"/>
        <v>2779</v>
      </c>
      <c r="G52" s="248">
        <f t="shared" si="1"/>
        <v>0.002443199351527945</v>
      </c>
      <c r="H52" s="245">
        <v>1477</v>
      </c>
      <c r="I52" s="246">
        <v>1435</v>
      </c>
      <c r="J52" s="247"/>
      <c r="K52" s="246"/>
      <c r="L52" s="247">
        <f t="shared" si="2"/>
        <v>2912</v>
      </c>
      <c r="M52" s="249">
        <f>IF(ISERROR(F52/L52-1),"         /0",(F52/L52-1))</f>
        <v>-0.04567307692307687</v>
      </c>
      <c r="N52" s="245">
        <v>15867</v>
      </c>
      <c r="O52" s="246">
        <v>16310</v>
      </c>
      <c r="P52" s="247">
        <v>27</v>
      </c>
      <c r="Q52" s="246">
        <v>61</v>
      </c>
      <c r="R52" s="247">
        <f t="shared" si="4"/>
        <v>32265</v>
      </c>
      <c r="S52" s="248">
        <f t="shared" si="5"/>
        <v>0.002595151743384575</v>
      </c>
      <c r="T52" s="259">
        <v>8935</v>
      </c>
      <c r="U52" s="246">
        <v>9759</v>
      </c>
      <c r="V52" s="247">
        <v>0</v>
      </c>
      <c r="W52" s="246">
        <v>0</v>
      </c>
      <c r="X52" s="247">
        <f t="shared" si="6"/>
        <v>18694</v>
      </c>
      <c r="Y52" s="250">
        <f t="shared" si="7"/>
        <v>0.7259548518241148</v>
      </c>
    </row>
    <row r="53" spans="1:25" ht="19.5" customHeight="1">
      <c r="A53" s="244" t="s">
        <v>336</v>
      </c>
      <c r="B53" s="245">
        <v>1419</v>
      </c>
      <c r="C53" s="246">
        <v>1183</v>
      </c>
      <c r="D53" s="247">
        <v>6</v>
      </c>
      <c r="E53" s="246">
        <v>5</v>
      </c>
      <c r="F53" s="247">
        <f t="shared" si="0"/>
        <v>2613</v>
      </c>
      <c r="G53" s="248">
        <f t="shared" si="1"/>
        <v>0.0022972579724874127</v>
      </c>
      <c r="H53" s="245">
        <v>1126</v>
      </c>
      <c r="I53" s="246">
        <v>1063</v>
      </c>
      <c r="J53" s="247"/>
      <c r="K53" s="246"/>
      <c r="L53" s="247">
        <f t="shared" si="2"/>
        <v>2189</v>
      </c>
      <c r="M53" s="249">
        <f>IF(ISERROR(F53/L53-1),"         /0",(F53/L53-1))</f>
        <v>0.1936957514846962</v>
      </c>
      <c r="N53" s="245">
        <v>10011</v>
      </c>
      <c r="O53" s="246">
        <v>9608</v>
      </c>
      <c r="P53" s="247">
        <v>18</v>
      </c>
      <c r="Q53" s="246">
        <v>7</v>
      </c>
      <c r="R53" s="247">
        <f t="shared" si="4"/>
        <v>19644</v>
      </c>
      <c r="S53" s="248">
        <f t="shared" si="5"/>
        <v>0.001580014283187559</v>
      </c>
      <c r="T53" s="259">
        <v>18521</v>
      </c>
      <c r="U53" s="246">
        <v>15577</v>
      </c>
      <c r="V53" s="247">
        <v>30</v>
      </c>
      <c r="W53" s="246">
        <v>9</v>
      </c>
      <c r="X53" s="247">
        <f t="shared" si="6"/>
        <v>34137</v>
      </c>
      <c r="Y53" s="250">
        <f t="shared" si="7"/>
        <v>-0.4245540029879603</v>
      </c>
    </row>
    <row r="54" spans="1:25" ht="19.5" customHeight="1">
      <c r="A54" s="244" t="s">
        <v>337</v>
      </c>
      <c r="B54" s="245">
        <v>789</v>
      </c>
      <c r="C54" s="246">
        <v>1740</v>
      </c>
      <c r="D54" s="247">
        <v>0</v>
      </c>
      <c r="E54" s="246">
        <v>0</v>
      </c>
      <c r="F54" s="247">
        <f>SUM(B54:E54)</f>
        <v>2529</v>
      </c>
      <c r="G54" s="248">
        <f>F54/$F$9</f>
        <v>0.0022234081180331675</v>
      </c>
      <c r="H54" s="245">
        <v>454</v>
      </c>
      <c r="I54" s="246">
        <v>547</v>
      </c>
      <c r="J54" s="247"/>
      <c r="K54" s="246"/>
      <c r="L54" s="247">
        <f>SUM(H54:K54)</f>
        <v>1001</v>
      </c>
      <c r="M54" s="249">
        <f>IF(ISERROR(F54/L54-1),"         /0",(F54/L54-1))</f>
        <v>1.5264735264735263</v>
      </c>
      <c r="N54" s="245">
        <v>8580</v>
      </c>
      <c r="O54" s="246">
        <v>12041</v>
      </c>
      <c r="P54" s="247">
        <v>8</v>
      </c>
      <c r="Q54" s="246">
        <v>7</v>
      </c>
      <c r="R54" s="247">
        <f>SUM(N54:Q54)</f>
        <v>20636</v>
      </c>
      <c r="S54" s="248">
        <f>R54/$R$9</f>
        <v>0.001659803234975487</v>
      </c>
      <c r="T54" s="259">
        <v>4817</v>
      </c>
      <c r="U54" s="246">
        <v>5431</v>
      </c>
      <c r="V54" s="247">
        <v>54</v>
      </c>
      <c r="W54" s="246">
        <v>14</v>
      </c>
      <c r="X54" s="247">
        <f>SUM(T54:W54)</f>
        <v>10316</v>
      </c>
      <c r="Y54" s="250">
        <f>IF(ISERROR(R54/X54-1),"         /0",(R54/X54-1))</f>
        <v>1.000387747188833</v>
      </c>
    </row>
    <row r="55" spans="1:25" ht="19.5" customHeight="1">
      <c r="A55" s="244" t="s">
        <v>338</v>
      </c>
      <c r="B55" s="245">
        <v>988</v>
      </c>
      <c r="C55" s="246">
        <v>950</v>
      </c>
      <c r="D55" s="247">
        <v>0</v>
      </c>
      <c r="E55" s="246">
        <v>0</v>
      </c>
      <c r="F55" s="247">
        <f t="shared" si="0"/>
        <v>1938</v>
      </c>
      <c r="G55" s="248">
        <f t="shared" si="1"/>
        <v>0.0017038216420515138</v>
      </c>
      <c r="H55" s="245"/>
      <c r="I55" s="246"/>
      <c r="J55" s="247"/>
      <c r="K55" s="246"/>
      <c r="L55" s="247">
        <f t="shared" si="2"/>
        <v>0</v>
      </c>
      <c r="M55" s="249" t="s">
        <v>43</v>
      </c>
      <c r="N55" s="245">
        <v>1381</v>
      </c>
      <c r="O55" s="246">
        <v>950</v>
      </c>
      <c r="P55" s="247">
        <v>7568</v>
      </c>
      <c r="Q55" s="246">
        <v>7434</v>
      </c>
      <c r="R55" s="247">
        <f t="shared" si="4"/>
        <v>17333</v>
      </c>
      <c r="S55" s="248">
        <f t="shared" si="5"/>
        <v>0.0013941349811896742</v>
      </c>
      <c r="T55" s="259"/>
      <c r="U55" s="246"/>
      <c r="V55" s="247"/>
      <c r="W55" s="246"/>
      <c r="X55" s="247">
        <f t="shared" si="6"/>
        <v>0</v>
      </c>
      <c r="Y55" s="250" t="s">
        <v>43</v>
      </c>
    </row>
    <row r="56" spans="1:25" ht="19.5" customHeight="1">
      <c r="A56" s="244" t="s">
        <v>339</v>
      </c>
      <c r="B56" s="245">
        <v>960</v>
      </c>
      <c r="C56" s="246">
        <v>947</v>
      </c>
      <c r="D56" s="247">
        <v>2</v>
      </c>
      <c r="E56" s="246">
        <v>0</v>
      </c>
      <c r="F56" s="247">
        <f>SUM(B56:E56)</f>
        <v>1909</v>
      </c>
      <c r="G56" s="248">
        <f>F56/$F$9</f>
        <v>0.0016783258589661196</v>
      </c>
      <c r="H56" s="245">
        <v>510</v>
      </c>
      <c r="I56" s="246">
        <v>568</v>
      </c>
      <c r="J56" s="247">
        <v>9</v>
      </c>
      <c r="K56" s="246">
        <v>0</v>
      </c>
      <c r="L56" s="247">
        <f>SUM(H56:K56)</f>
        <v>1087</v>
      </c>
      <c r="M56" s="249">
        <f aca="true" t="shared" si="25" ref="M56:M62">IF(ISERROR(F56/L56-1),"         /0",(F56/L56-1))</f>
        <v>0.7562097516099355</v>
      </c>
      <c r="N56" s="245">
        <v>6974</v>
      </c>
      <c r="O56" s="246">
        <v>5839</v>
      </c>
      <c r="P56" s="247">
        <v>109</v>
      </c>
      <c r="Q56" s="246">
        <v>109</v>
      </c>
      <c r="R56" s="247">
        <f>SUM(N56:Q56)</f>
        <v>13031</v>
      </c>
      <c r="S56" s="248">
        <f>R56/$R$9</f>
        <v>0.0010481147487383976</v>
      </c>
      <c r="T56" s="259">
        <v>5703</v>
      </c>
      <c r="U56" s="246">
        <v>5634</v>
      </c>
      <c r="V56" s="247">
        <v>38</v>
      </c>
      <c r="W56" s="246">
        <v>12</v>
      </c>
      <c r="X56" s="247">
        <f>SUM(T56:W56)</f>
        <v>11387</v>
      </c>
      <c r="Y56" s="250">
        <f>IF(ISERROR(R56/X56-1),"         /0",(R56/X56-1))</f>
        <v>0.14437516466145595</v>
      </c>
    </row>
    <row r="57" spans="1:25" ht="19.5" customHeight="1">
      <c r="A57" s="244" t="s">
        <v>340</v>
      </c>
      <c r="B57" s="245">
        <v>946</v>
      </c>
      <c r="C57" s="246">
        <v>942</v>
      </c>
      <c r="D57" s="247">
        <v>0</v>
      </c>
      <c r="E57" s="246">
        <v>0</v>
      </c>
      <c r="F57" s="247">
        <f t="shared" si="0"/>
        <v>1888</v>
      </c>
      <c r="G57" s="248">
        <f t="shared" si="1"/>
        <v>0.0016598633953525583</v>
      </c>
      <c r="H57" s="245">
        <v>1069</v>
      </c>
      <c r="I57" s="246">
        <v>973</v>
      </c>
      <c r="J57" s="247"/>
      <c r="K57" s="246"/>
      <c r="L57" s="247">
        <f t="shared" si="2"/>
        <v>2042</v>
      </c>
      <c r="M57" s="249">
        <f t="shared" si="25"/>
        <v>-0.07541625857002943</v>
      </c>
      <c r="N57" s="245">
        <v>11515</v>
      </c>
      <c r="O57" s="246">
        <v>11360</v>
      </c>
      <c r="P57" s="247"/>
      <c r="Q57" s="246"/>
      <c r="R57" s="247">
        <f t="shared" si="4"/>
        <v>22875</v>
      </c>
      <c r="S57" s="248">
        <f t="shared" si="5"/>
        <v>0.0018398914033758609</v>
      </c>
      <c r="T57" s="259">
        <v>9540</v>
      </c>
      <c r="U57" s="246">
        <v>9281</v>
      </c>
      <c r="V57" s="247"/>
      <c r="W57" s="246"/>
      <c r="X57" s="247">
        <f t="shared" si="6"/>
        <v>18821</v>
      </c>
      <c r="Y57" s="250">
        <f t="shared" si="7"/>
        <v>0.2153976940651401</v>
      </c>
    </row>
    <row r="58" spans="1:25" ht="19.5" customHeight="1">
      <c r="A58" s="244" t="s">
        <v>341</v>
      </c>
      <c r="B58" s="245">
        <v>685</v>
      </c>
      <c r="C58" s="246">
        <v>785</v>
      </c>
      <c r="D58" s="247">
        <v>0</v>
      </c>
      <c r="E58" s="246">
        <v>0</v>
      </c>
      <c r="F58" s="247">
        <f t="shared" si="0"/>
        <v>1470</v>
      </c>
      <c r="G58" s="248">
        <f t="shared" si="1"/>
        <v>0.0012923724529492907</v>
      </c>
      <c r="H58" s="245">
        <v>403</v>
      </c>
      <c r="I58" s="246">
        <v>374</v>
      </c>
      <c r="J58" s="247">
        <v>2</v>
      </c>
      <c r="K58" s="246">
        <v>0</v>
      </c>
      <c r="L58" s="247">
        <f t="shared" si="2"/>
        <v>779</v>
      </c>
      <c r="M58" s="249">
        <f t="shared" si="25"/>
        <v>0.8870346598202825</v>
      </c>
      <c r="N58" s="245">
        <v>4435</v>
      </c>
      <c r="O58" s="246">
        <v>4496</v>
      </c>
      <c r="P58" s="247">
        <v>5</v>
      </c>
      <c r="Q58" s="246">
        <v>28</v>
      </c>
      <c r="R58" s="247">
        <f t="shared" si="4"/>
        <v>8964</v>
      </c>
      <c r="S58" s="248">
        <f t="shared" si="5"/>
        <v>0.0007209961328901079</v>
      </c>
      <c r="T58" s="259">
        <v>2767</v>
      </c>
      <c r="U58" s="246">
        <v>2955</v>
      </c>
      <c r="V58" s="247">
        <v>14</v>
      </c>
      <c r="W58" s="246">
        <v>8</v>
      </c>
      <c r="X58" s="247">
        <f t="shared" si="6"/>
        <v>5744</v>
      </c>
      <c r="Y58" s="250">
        <f t="shared" si="7"/>
        <v>0.5605849582172702</v>
      </c>
    </row>
    <row r="59" spans="1:25" ht="19.5" customHeight="1">
      <c r="A59" s="244" t="s">
        <v>342</v>
      </c>
      <c r="B59" s="245">
        <v>339</v>
      </c>
      <c r="C59" s="246">
        <v>954</v>
      </c>
      <c r="D59" s="247">
        <v>0</v>
      </c>
      <c r="E59" s="246">
        <v>0</v>
      </c>
      <c r="F59" s="247">
        <f>SUM(B59:E59)</f>
        <v>1293</v>
      </c>
      <c r="G59" s="248">
        <f>F59/$F$9</f>
        <v>0.0011367602596349883</v>
      </c>
      <c r="H59" s="245">
        <v>953</v>
      </c>
      <c r="I59" s="246">
        <v>1194</v>
      </c>
      <c r="J59" s="247"/>
      <c r="K59" s="246"/>
      <c r="L59" s="247">
        <f>SUM(H59:K59)</f>
        <v>2147</v>
      </c>
      <c r="M59" s="249">
        <f t="shared" si="25"/>
        <v>-0.3977643223102003</v>
      </c>
      <c r="N59" s="245">
        <v>7572</v>
      </c>
      <c r="O59" s="246">
        <v>9985</v>
      </c>
      <c r="P59" s="247">
        <v>11</v>
      </c>
      <c r="Q59" s="246">
        <v>0</v>
      </c>
      <c r="R59" s="247">
        <f>SUM(N59:Q59)</f>
        <v>17568</v>
      </c>
      <c r="S59" s="248">
        <f>R59/$R$9</f>
        <v>0.0014130365977926612</v>
      </c>
      <c r="T59" s="259">
        <v>6146</v>
      </c>
      <c r="U59" s="246">
        <v>8857</v>
      </c>
      <c r="V59" s="247">
        <v>0</v>
      </c>
      <c r="W59" s="246">
        <v>0</v>
      </c>
      <c r="X59" s="247">
        <f>SUM(T59:W59)</f>
        <v>15003</v>
      </c>
      <c r="Y59" s="250">
        <f>IF(ISERROR(R59/X59-1),"         /0",(R59/X59-1))</f>
        <v>0.17096580683863238</v>
      </c>
    </row>
    <row r="60" spans="1:25" ht="19.5" customHeight="1">
      <c r="A60" s="244" t="s">
        <v>343</v>
      </c>
      <c r="B60" s="245">
        <v>527</v>
      </c>
      <c r="C60" s="246">
        <v>519</v>
      </c>
      <c r="D60" s="247">
        <v>0</v>
      </c>
      <c r="E60" s="246">
        <v>0</v>
      </c>
      <c r="F60" s="247">
        <f>SUM(B60:E60)</f>
        <v>1046</v>
      </c>
      <c r="G60" s="248">
        <f>F60/$F$9</f>
        <v>0.0009196065209421484</v>
      </c>
      <c r="H60" s="245"/>
      <c r="I60" s="246"/>
      <c r="J60" s="247"/>
      <c r="K60" s="246"/>
      <c r="L60" s="247">
        <f>SUM(H60:K60)</f>
        <v>0</v>
      </c>
      <c r="M60" s="249" t="str">
        <f t="shared" si="25"/>
        <v>         /0</v>
      </c>
      <c r="N60" s="245">
        <v>3158</v>
      </c>
      <c r="O60" s="246">
        <v>2201</v>
      </c>
      <c r="P60" s="247">
        <v>5279</v>
      </c>
      <c r="Q60" s="246">
        <v>5275</v>
      </c>
      <c r="R60" s="247">
        <f>SUM(N60:Q60)</f>
        <v>15913</v>
      </c>
      <c r="S60" s="248">
        <f>R60/$R$9</f>
        <v>0.001279920957460987</v>
      </c>
      <c r="T60" s="259"/>
      <c r="U60" s="246"/>
      <c r="V60" s="247">
        <v>449</v>
      </c>
      <c r="W60" s="246">
        <v>545</v>
      </c>
      <c r="X60" s="247">
        <f>SUM(T60:W60)</f>
        <v>994</v>
      </c>
      <c r="Y60" s="250">
        <f>IF(ISERROR(R60/X60-1),"         /0",(R60/X60-1))</f>
        <v>15.009054325955734</v>
      </c>
    </row>
    <row r="61" spans="1:25" ht="19.5" customHeight="1">
      <c r="A61" s="244" t="s">
        <v>344</v>
      </c>
      <c r="B61" s="245">
        <v>427</v>
      </c>
      <c r="C61" s="246">
        <v>548</v>
      </c>
      <c r="D61" s="247">
        <v>0</v>
      </c>
      <c r="E61" s="246">
        <v>0</v>
      </c>
      <c r="F61" s="247">
        <f t="shared" si="0"/>
        <v>975</v>
      </c>
      <c r="G61" s="248">
        <f t="shared" si="1"/>
        <v>0.0008571858106296316</v>
      </c>
      <c r="H61" s="245">
        <v>382</v>
      </c>
      <c r="I61" s="246">
        <v>315</v>
      </c>
      <c r="J61" s="247"/>
      <c r="K61" s="246"/>
      <c r="L61" s="247">
        <f t="shared" si="2"/>
        <v>697</v>
      </c>
      <c r="M61" s="249">
        <f t="shared" si="25"/>
        <v>0.3988522238163559</v>
      </c>
      <c r="N61" s="245">
        <v>4659</v>
      </c>
      <c r="O61" s="246">
        <v>4507</v>
      </c>
      <c r="P61" s="247">
        <v>3</v>
      </c>
      <c r="Q61" s="246"/>
      <c r="R61" s="247">
        <f t="shared" si="4"/>
        <v>9169</v>
      </c>
      <c r="S61" s="248">
        <f t="shared" si="5"/>
        <v>0.0007374847771607987</v>
      </c>
      <c r="T61" s="259">
        <v>2328</v>
      </c>
      <c r="U61" s="246">
        <v>2231</v>
      </c>
      <c r="V61" s="247">
        <v>4</v>
      </c>
      <c r="W61" s="246">
        <v>5</v>
      </c>
      <c r="X61" s="247">
        <f t="shared" si="6"/>
        <v>4568</v>
      </c>
      <c r="Y61" s="250">
        <f t="shared" si="7"/>
        <v>1.0072241681260947</v>
      </c>
    </row>
    <row r="62" spans="1:25" ht="19.5" customHeight="1">
      <c r="A62" s="244" t="s">
        <v>345</v>
      </c>
      <c r="B62" s="245">
        <v>426</v>
      </c>
      <c r="C62" s="246">
        <v>436</v>
      </c>
      <c r="D62" s="247">
        <v>0</v>
      </c>
      <c r="E62" s="246">
        <v>0</v>
      </c>
      <c r="F62" s="247">
        <f t="shared" si="0"/>
        <v>862</v>
      </c>
      <c r="G62" s="248">
        <f t="shared" si="1"/>
        <v>0.0007578401730899922</v>
      </c>
      <c r="H62" s="245">
        <v>463</v>
      </c>
      <c r="I62" s="246">
        <v>487</v>
      </c>
      <c r="J62" s="247"/>
      <c r="K62" s="246"/>
      <c r="L62" s="247">
        <f t="shared" si="2"/>
        <v>950</v>
      </c>
      <c r="M62" s="249">
        <f t="shared" si="25"/>
        <v>-0.0926315789473684</v>
      </c>
      <c r="N62" s="245">
        <v>5441</v>
      </c>
      <c r="O62" s="246">
        <v>5073</v>
      </c>
      <c r="P62" s="247">
        <v>1</v>
      </c>
      <c r="Q62" s="246"/>
      <c r="R62" s="247">
        <f t="shared" si="4"/>
        <v>10515</v>
      </c>
      <c r="S62" s="248">
        <f t="shared" si="5"/>
        <v>0.000845746802469822</v>
      </c>
      <c r="T62" s="259">
        <v>5313</v>
      </c>
      <c r="U62" s="246">
        <v>4762</v>
      </c>
      <c r="V62" s="247"/>
      <c r="W62" s="246">
        <v>2</v>
      </c>
      <c r="X62" s="247">
        <f t="shared" si="6"/>
        <v>10077</v>
      </c>
      <c r="Y62" s="250">
        <f t="shared" si="7"/>
        <v>0.04346531705864831</v>
      </c>
    </row>
    <row r="63" spans="1:25" ht="19.5" customHeight="1">
      <c r="A63" s="244" t="s">
        <v>346</v>
      </c>
      <c r="B63" s="245">
        <v>391</v>
      </c>
      <c r="C63" s="246">
        <v>296</v>
      </c>
      <c r="D63" s="247">
        <v>0</v>
      </c>
      <c r="E63" s="246">
        <v>0</v>
      </c>
      <c r="F63" s="247">
        <f t="shared" si="0"/>
        <v>687</v>
      </c>
      <c r="G63" s="248">
        <f t="shared" si="1"/>
        <v>0.0006039863096436481</v>
      </c>
      <c r="H63" s="245">
        <v>620</v>
      </c>
      <c r="I63" s="246">
        <v>580</v>
      </c>
      <c r="J63" s="247"/>
      <c r="K63" s="246"/>
      <c r="L63" s="247">
        <f t="shared" si="2"/>
        <v>1200</v>
      </c>
      <c r="M63" s="249" t="s">
        <v>43</v>
      </c>
      <c r="N63" s="245">
        <v>6341</v>
      </c>
      <c r="O63" s="246">
        <v>7221</v>
      </c>
      <c r="P63" s="247">
        <v>12</v>
      </c>
      <c r="Q63" s="246"/>
      <c r="R63" s="247">
        <f t="shared" si="4"/>
        <v>13574</v>
      </c>
      <c r="S63" s="248">
        <f t="shared" si="5"/>
        <v>0.001091789547952959</v>
      </c>
      <c r="T63" s="259">
        <v>6409</v>
      </c>
      <c r="U63" s="246">
        <v>6654</v>
      </c>
      <c r="V63" s="247">
        <v>2</v>
      </c>
      <c r="W63" s="246">
        <v>15</v>
      </c>
      <c r="X63" s="247">
        <f t="shared" si="6"/>
        <v>13080</v>
      </c>
      <c r="Y63" s="250" t="s">
        <v>43</v>
      </c>
    </row>
    <row r="64" spans="1:25" ht="19.5" customHeight="1" thickBot="1">
      <c r="A64" s="251" t="s">
        <v>274</v>
      </c>
      <c r="B64" s="252">
        <v>18973</v>
      </c>
      <c r="C64" s="253">
        <v>17522</v>
      </c>
      <c r="D64" s="254">
        <v>37</v>
      </c>
      <c r="E64" s="253">
        <v>24</v>
      </c>
      <c r="F64" s="254">
        <f>SUM(B64:E64)</f>
        <v>36556</v>
      </c>
      <c r="G64" s="255">
        <f>F64/$F$9</f>
        <v>0.03213875332654032</v>
      </c>
      <c r="H64" s="252">
        <v>20739</v>
      </c>
      <c r="I64" s="253">
        <v>21972</v>
      </c>
      <c r="J64" s="254">
        <v>191</v>
      </c>
      <c r="K64" s="253">
        <v>27</v>
      </c>
      <c r="L64" s="254">
        <f>SUM(H64:K64)</f>
        <v>42929</v>
      </c>
      <c r="M64" s="256">
        <f>IF(ISERROR(F64/L64-1),"         /0",(F64/L64-1))</f>
        <v>-0.14845442474783943</v>
      </c>
      <c r="N64" s="252">
        <v>197209</v>
      </c>
      <c r="O64" s="253">
        <v>206240</v>
      </c>
      <c r="P64" s="254">
        <v>4017</v>
      </c>
      <c r="Q64" s="253">
        <v>4674</v>
      </c>
      <c r="R64" s="254">
        <f>SUM(N64:Q64)</f>
        <v>412140</v>
      </c>
      <c r="S64" s="255">
        <f>R64/$R$9</f>
        <v>0.03314941390108535</v>
      </c>
      <c r="T64" s="260">
        <v>225739</v>
      </c>
      <c r="U64" s="253">
        <v>222573</v>
      </c>
      <c r="V64" s="254">
        <v>2572</v>
      </c>
      <c r="W64" s="253">
        <v>1722</v>
      </c>
      <c r="X64" s="254">
        <f>SUM(T64:W64)</f>
        <v>452606</v>
      </c>
      <c r="Y64" s="257">
        <f>IF(ISERROR(R64/X64-1),"         /0",(R64/X64-1))</f>
        <v>-0.08940668042403321</v>
      </c>
    </row>
    <row r="65" spans="1:25" s="111" customFormat="1" ht="19.5" customHeight="1">
      <c r="A65" s="118" t="s">
        <v>51</v>
      </c>
      <c r="B65" s="115">
        <f>SUM(B66:B83)</f>
        <v>69174</v>
      </c>
      <c r="C65" s="114">
        <f>SUM(C66:C83)</f>
        <v>76710</v>
      </c>
      <c r="D65" s="113">
        <f>SUM(D66:D83)</f>
        <v>69</v>
      </c>
      <c r="E65" s="114">
        <f>SUM(E66:E83)</f>
        <v>14</v>
      </c>
      <c r="F65" s="113">
        <f>SUM(B65:E65)</f>
        <v>145967</v>
      </c>
      <c r="G65" s="116">
        <f>F65/$F$9</f>
        <v>0.12832906791812865</v>
      </c>
      <c r="H65" s="115">
        <f>SUM(H66:H83)</f>
        <v>56994</v>
      </c>
      <c r="I65" s="114">
        <f>SUM(I66:I83)</f>
        <v>71434</v>
      </c>
      <c r="J65" s="113">
        <f>SUM(J66:J83)</f>
        <v>63</v>
      </c>
      <c r="K65" s="114">
        <f>SUM(K66:K83)</f>
        <v>4</v>
      </c>
      <c r="L65" s="113">
        <f>SUM(H65:K65)</f>
        <v>128495</v>
      </c>
      <c r="M65" s="117">
        <f>IF(ISERROR(F65/L65-1),"         /0",(F65/L65-1))</f>
        <v>0.13597416241877114</v>
      </c>
      <c r="N65" s="115">
        <f>SUM(N66:N83)</f>
        <v>847889</v>
      </c>
      <c r="O65" s="114">
        <f>SUM(O66:O83)</f>
        <v>844385</v>
      </c>
      <c r="P65" s="113">
        <f>SUM(P66:P83)</f>
        <v>1396</v>
      </c>
      <c r="Q65" s="114">
        <f>SUM(Q66:Q83)</f>
        <v>85</v>
      </c>
      <c r="R65" s="113">
        <f>SUM(N65:Q65)</f>
        <v>1693755</v>
      </c>
      <c r="S65" s="116">
        <f>R65/$R$9</f>
        <v>0.13623279842294564</v>
      </c>
      <c r="T65" s="115">
        <f>SUM(T66:T83)</f>
        <v>744413</v>
      </c>
      <c r="U65" s="114">
        <f>SUM(U66:U83)</f>
        <v>747572</v>
      </c>
      <c r="V65" s="113">
        <f>SUM(V66:V83)</f>
        <v>1221</v>
      </c>
      <c r="W65" s="114">
        <f>SUM(W66:W83)</f>
        <v>340</v>
      </c>
      <c r="X65" s="113">
        <f>SUM(T65:W65)</f>
        <v>1493546</v>
      </c>
      <c r="Y65" s="112">
        <f>IF(ISERROR(R65/X65-1),"         /0",(R65/X65-1))</f>
        <v>0.13404943670968295</v>
      </c>
    </row>
    <row r="66" spans="1:25" ht="19.5" customHeight="1">
      <c r="A66" s="237" t="s">
        <v>347</v>
      </c>
      <c r="B66" s="238">
        <v>17571</v>
      </c>
      <c r="C66" s="239">
        <v>21176</v>
      </c>
      <c r="D66" s="240">
        <v>2</v>
      </c>
      <c r="E66" s="239">
        <v>0</v>
      </c>
      <c r="F66" s="240">
        <f>SUM(B66:E66)</f>
        <v>38749</v>
      </c>
      <c r="G66" s="241">
        <f>F66/$F$9</f>
        <v>0.03406676202675651</v>
      </c>
      <c r="H66" s="238">
        <v>16056</v>
      </c>
      <c r="I66" s="239">
        <v>20537</v>
      </c>
      <c r="J66" s="240">
        <v>7</v>
      </c>
      <c r="K66" s="239">
        <v>0</v>
      </c>
      <c r="L66" s="240">
        <f>SUM(H66:K66)</f>
        <v>36600</v>
      </c>
      <c r="M66" s="242">
        <f>IF(ISERROR(F66/L66-1),"         /0",(F66/L66-1))</f>
        <v>0.05871584699453547</v>
      </c>
      <c r="N66" s="238">
        <v>223510</v>
      </c>
      <c r="O66" s="239">
        <v>238554</v>
      </c>
      <c r="P66" s="240">
        <v>456</v>
      </c>
      <c r="Q66" s="239">
        <v>0</v>
      </c>
      <c r="R66" s="240">
        <f>SUM(N66:Q66)</f>
        <v>462520</v>
      </c>
      <c r="S66" s="241">
        <f>R66/$R$9</f>
        <v>0.037201598771121454</v>
      </c>
      <c r="T66" s="238">
        <v>198771</v>
      </c>
      <c r="U66" s="239">
        <v>208015</v>
      </c>
      <c r="V66" s="240">
        <v>38</v>
      </c>
      <c r="W66" s="239">
        <v>48</v>
      </c>
      <c r="X66" s="240">
        <f>SUM(T66:W66)</f>
        <v>406872</v>
      </c>
      <c r="Y66" s="243">
        <f>IF(ISERROR(R66/X66-1),"         /0",(R66/X66-1))</f>
        <v>0.1367702864783027</v>
      </c>
    </row>
    <row r="67" spans="1:25" ht="19.5" customHeight="1">
      <c r="A67" s="244" t="s">
        <v>348</v>
      </c>
      <c r="B67" s="245">
        <v>5933</v>
      </c>
      <c r="C67" s="246">
        <v>6240</v>
      </c>
      <c r="D67" s="247">
        <v>1</v>
      </c>
      <c r="E67" s="246">
        <v>0</v>
      </c>
      <c r="F67" s="247">
        <f>SUM(B67:E67)</f>
        <v>12174</v>
      </c>
      <c r="G67" s="248">
        <f>F67/$F$9</f>
        <v>0.010702953906261676</v>
      </c>
      <c r="H67" s="245">
        <v>4527</v>
      </c>
      <c r="I67" s="246">
        <v>6238</v>
      </c>
      <c r="J67" s="247">
        <v>8</v>
      </c>
      <c r="K67" s="246"/>
      <c r="L67" s="247">
        <f>SUM(H67:K67)</f>
        <v>10773</v>
      </c>
      <c r="M67" s="249">
        <f>IF(ISERROR(F67/L67-1),"         /0",(F67/L67-1))</f>
        <v>0.1300473405736564</v>
      </c>
      <c r="N67" s="245">
        <v>84688</v>
      </c>
      <c r="O67" s="246">
        <v>74493</v>
      </c>
      <c r="P67" s="247">
        <v>32</v>
      </c>
      <c r="Q67" s="246">
        <v>0</v>
      </c>
      <c r="R67" s="247">
        <f>SUM(N67:Q67)</f>
        <v>159213</v>
      </c>
      <c r="S67" s="248">
        <f>R67/$R$9</f>
        <v>0.012805885464729222</v>
      </c>
      <c r="T67" s="245">
        <v>60418</v>
      </c>
      <c r="U67" s="246">
        <v>56587</v>
      </c>
      <c r="V67" s="247">
        <v>77</v>
      </c>
      <c r="W67" s="246">
        <v>125</v>
      </c>
      <c r="X67" s="247">
        <f>SUM(T67:W67)</f>
        <v>117207</v>
      </c>
      <c r="Y67" s="250">
        <f>IF(ISERROR(R67/X67-1),"         /0",(R67/X67-1))</f>
        <v>0.35839156364380975</v>
      </c>
    </row>
    <row r="68" spans="1:25" ht="19.5" customHeight="1">
      <c r="A68" s="244" t="s">
        <v>349</v>
      </c>
      <c r="B68" s="245">
        <v>4393</v>
      </c>
      <c r="C68" s="246">
        <v>5860</v>
      </c>
      <c r="D68" s="247">
        <v>11</v>
      </c>
      <c r="E68" s="246">
        <v>0</v>
      </c>
      <c r="F68" s="247">
        <f>SUM(B68:E68)</f>
        <v>10264</v>
      </c>
      <c r="G68" s="248">
        <f>F68/$F$9</f>
        <v>0.009023748882361578</v>
      </c>
      <c r="H68" s="245">
        <v>3488</v>
      </c>
      <c r="I68" s="246">
        <v>5275</v>
      </c>
      <c r="J68" s="247"/>
      <c r="K68" s="246"/>
      <c r="L68" s="247">
        <f>SUM(H68:K68)</f>
        <v>8763</v>
      </c>
      <c r="M68" s="249">
        <f>IF(ISERROR(F68/L68-1),"         /0",(F68/L68-1))</f>
        <v>0.1712883715622504</v>
      </c>
      <c r="N68" s="245">
        <v>48923</v>
      </c>
      <c r="O68" s="246">
        <v>63281</v>
      </c>
      <c r="P68" s="247">
        <v>364</v>
      </c>
      <c r="Q68" s="246">
        <v>0</v>
      </c>
      <c r="R68" s="247">
        <f>SUM(N68:Q68)</f>
        <v>112568</v>
      </c>
      <c r="S68" s="248">
        <f>R68/$R$9</f>
        <v>0.009054115650063995</v>
      </c>
      <c r="T68" s="245">
        <v>47100</v>
      </c>
      <c r="U68" s="246">
        <v>59751</v>
      </c>
      <c r="V68" s="247">
        <v>268</v>
      </c>
      <c r="W68" s="246">
        <v>155</v>
      </c>
      <c r="X68" s="247">
        <f>SUM(T68:W68)</f>
        <v>107274</v>
      </c>
      <c r="Y68" s="250">
        <f>IF(ISERROR(R68/X68-1),"         /0",(R68/X68-1))</f>
        <v>0.04935026194604464</v>
      </c>
    </row>
    <row r="69" spans="1:25" ht="19.5" customHeight="1">
      <c r="A69" s="244" t="s">
        <v>350</v>
      </c>
      <c r="B69" s="245">
        <v>4589</v>
      </c>
      <c r="C69" s="246">
        <v>5364</v>
      </c>
      <c r="D69" s="247">
        <v>6</v>
      </c>
      <c r="E69" s="246">
        <v>0</v>
      </c>
      <c r="F69" s="247">
        <f aca="true" t="shared" si="26" ref="F69:F75">SUM(B69:E69)</f>
        <v>9959</v>
      </c>
      <c r="G69" s="248">
        <f aca="true" t="shared" si="27" ref="G69:G75">F69/$F$9</f>
        <v>0.00875560357749795</v>
      </c>
      <c r="H69" s="245">
        <v>3401</v>
      </c>
      <c r="I69" s="246">
        <v>3758</v>
      </c>
      <c r="J69" s="247">
        <v>7</v>
      </c>
      <c r="K69" s="246">
        <v>0</v>
      </c>
      <c r="L69" s="247">
        <f aca="true" t="shared" si="28" ref="L69:L75">SUM(H69:K69)</f>
        <v>7166</v>
      </c>
      <c r="M69" s="249">
        <f aca="true" t="shared" si="29" ref="M69:M75">IF(ISERROR(F69/L69-1),"         /0",(F69/L69-1))</f>
        <v>0.38975718671504334</v>
      </c>
      <c r="N69" s="245">
        <v>67169</v>
      </c>
      <c r="O69" s="246">
        <v>58263</v>
      </c>
      <c r="P69" s="247">
        <v>34</v>
      </c>
      <c r="Q69" s="246">
        <v>0</v>
      </c>
      <c r="R69" s="247">
        <f aca="true" t="shared" si="30" ref="R69:R75">SUM(N69:Q69)</f>
        <v>125466</v>
      </c>
      <c r="S69" s="248">
        <f aca="true" t="shared" si="31" ref="S69:S75">R69/$R$9</f>
        <v>0.010091532888129215</v>
      </c>
      <c r="T69" s="245">
        <v>51870</v>
      </c>
      <c r="U69" s="246">
        <v>46582</v>
      </c>
      <c r="V69" s="247">
        <v>124</v>
      </c>
      <c r="W69" s="246">
        <v>5</v>
      </c>
      <c r="X69" s="247">
        <f aca="true" t="shared" si="32" ref="X69:X75">SUM(T69:W69)</f>
        <v>98581</v>
      </c>
      <c r="Y69" s="250">
        <f aca="true" t="shared" si="33" ref="Y69:Y75">IF(ISERROR(R69/X69-1),"         /0",(R69/X69-1))</f>
        <v>0.2727198953145129</v>
      </c>
    </row>
    <row r="70" spans="1:25" ht="19.5" customHeight="1">
      <c r="A70" s="244" t="s">
        <v>351</v>
      </c>
      <c r="B70" s="245">
        <v>2848</v>
      </c>
      <c r="C70" s="246">
        <v>4381</v>
      </c>
      <c r="D70" s="247">
        <v>8</v>
      </c>
      <c r="E70" s="246">
        <v>9</v>
      </c>
      <c r="F70" s="247">
        <f t="shared" si="26"/>
        <v>7246</v>
      </c>
      <c r="G70" s="248">
        <f t="shared" si="27"/>
        <v>0.006370429111612626</v>
      </c>
      <c r="H70" s="245">
        <v>2706</v>
      </c>
      <c r="I70" s="246">
        <v>5151</v>
      </c>
      <c r="J70" s="247"/>
      <c r="K70" s="246"/>
      <c r="L70" s="247">
        <f t="shared" si="28"/>
        <v>7857</v>
      </c>
      <c r="M70" s="249">
        <f t="shared" si="29"/>
        <v>-0.07776505027364133</v>
      </c>
      <c r="N70" s="245">
        <v>38964</v>
      </c>
      <c r="O70" s="246">
        <v>55019</v>
      </c>
      <c r="P70" s="247">
        <v>123</v>
      </c>
      <c r="Q70" s="246">
        <v>9</v>
      </c>
      <c r="R70" s="247">
        <f t="shared" si="30"/>
        <v>94115</v>
      </c>
      <c r="S70" s="248">
        <f t="shared" si="31"/>
        <v>0.007569896368468596</v>
      </c>
      <c r="T70" s="245">
        <v>37191</v>
      </c>
      <c r="U70" s="246">
        <v>49096</v>
      </c>
      <c r="V70" s="247">
        <v>5</v>
      </c>
      <c r="W70" s="246">
        <v>0</v>
      </c>
      <c r="X70" s="247">
        <f t="shared" si="32"/>
        <v>86292</v>
      </c>
      <c r="Y70" s="250">
        <f t="shared" si="33"/>
        <v>0.09065730311036946</v>
      </c>
    </row>
    <row r="71" spans="1:25" ht="19.5" customHeight="1">
      <c r="A71" s="244" t="s">
        <v>352</v>
      </c>
      <c r="B71" s="245">
        <v>3009</v>
      </c>
      <c r="C71" s="246">
        <v>3891</v>
      </c>
      <c r="D71" s="247">
        <v>0</v>
      </c>
      <c r="E71" s="246">
        <v>0</v>
      </c>
      <c r="F71" s="247">
        <f t="shared" si="26"/>
        <v>6900</v>
      </c>
      <c r="G71" s="248">
        <f t="shared" si="27"/>
        <v>0.006066238044455854</v>
      </c>
      <c r="H71" s="245">
        <v>3137</v>
      </c>
      <c r="I71" s="246">
        <v>3562</v>
      </c>
      <c r="J71" s="247"/>
      <c r="K71" s="246"/>
      <c r="L71" s="247">
        <f t="shared" si="28"/>
        <v>6699</v>
      </c>
      <c r="M71" s="249">
        <f t="shared" si="29"/>
        <v>0.030004478280340363</v>
      </c>
      <c r="N71" s="245">
        <v>39392</v>
      </c>
      <c r="O71" s="246">
        <v>41688</v>
      </c>
      <c r="P71" s="247"/>
      <c r="Q71" s="246">
        <v>0</v>
      </c>
      <c r="R71" s="247">
        <f t="shared" si="30"/>
        <v>81080</v>
      </c>
      <c r="S71" s="248">
        <f t="shared" si="31"/>
        <v>0.006521459890085893</v>
      </c>
      <c r="T71" s="245">
        <v>39443</v>
      </c>
      <c r="U71" s="246">
        <v>40616</v>
      </c>
      <c r="V71" s="247"/>
      <c r="W71" s="246"/>
      <c r="X71" s="247">
        <f t="shared" si="32"/>
        <v>80059</v>
      </c>
      <c r="Y71" s="250">
        <f t="shared" si="33"/>
        <v>0.01275309459273788</v>
      </c>
    </row>
    <row r="72" spans="1:25" ht="19.5" customHeight="1">
      <c r="A72" s="244" t="s">
        <v>353</v>
      </c>
      <c r="B72" s="245">
        <v>3102</v>
      </c>
      <c r="C72" s="246">
        <v>3434</v>
      </c>
      <c r="D72" s="247">
        <v>0</v>
      </c>
      <c r="E72" s="246">
        <v>0</v>
      </c>
      <c r="F72" s="247">
        <f t="shared" si="26"/>
        <v>6536</v>
      </c>
      <c r="G72" s="248">
        <f t="shared" si="27"/>
        <v>0.005746222008487459</v>
      </c>
      <c r="H72" s="245">
        <v>2754</v>
      </c>
      <c r="I72" s="246">
        <v>3569</v>
      </c>
      <c r="J72" s="247"/>
      <c r="K72" s="246"/>
      <c r="L72" s="247">
        <f t="shared" si="28"/>
        <v>6323</v>
      </c>
      <c r="M72" s="249">
        <f t="shared" si="29"/>
        <v>0.0336865411987981</v>
      </c>
      <c r="N72" s="245">
        <v>43759</v>
      </c>
      <c r="O72" s="246">
        <v>42544</v>
      </c>
      <c r="P72" s="247"/>
      <c r="Q72" s="246"/>
      <c r="R72" s="247">
        <f t="shared" si="30"/>
        <v>86303</v>
      </c>
      <c r="S72" s="248">
        <f t="shared" si="31"/>
        <v>0.006941558373138664</v>
      </c>
      <c r="T72" s="245">
        <v>41855</v>
      </c>
      <c r="U72" s="246">
        <v>43611</v>
      </c>
      <c r="V72" s="247"/>
      <c r="W72" s="246"/>
      <c r="X72" s="247">
        <f t="shared" si="32"/>
        <v>85466</v>
      </c>
      <c r="Y72" s="250">
        <f t="shared" si="33"/>
        <v>0.009793368122996249</v>
      </c>
    </row>
    <row r="73" spans="1:25" ht="19.5" customHeight="1">
      <c r="A73" s="244" t="s">
        <v>354</v>
      </c>
      <c r="B73" s="245">
        <v>2238</v>
      </c>
      <c r="C73" s="246">
        <v>2822</v>
      </c>
      <c r="D73" s="247">
        <v>0</v>
      </c>
      <c r="E73" s="246">
        <v>0</v>
      </c>
      <c r="F73" s="247">
        <f>SUM(B73:E73)</f>
        <v>5060</v>
      </c>
      <c r="G73" s="248">
        <f>F73/$F$9</f>
        <v>0.004448574565934293</v>
      </c>
      <c r="H73" s="245">
        <v>1729</v>
      </c>
      <c r="I73" s="246">
        <v>2288</v>
      </c>
      <c r="J73" s="247">
        <v>0</v>
      </c>
      <c r="K73" s="246"/>
      <c r="L73" s="247">
        <f>SUM(H73:K73)</f>
        <v>4017</v>
      </c>
      <c r="M73" s="249">
        <f>IF(ISERROR(F73/L73-1),"         /0",(F73/L73-1))</f>
        <v>0.259646502364949</v>
      </c>
      <c r="N73" s="245">
        <v>24754</v>
      </c>
      <c r="O73" s="246">
        <v>27383</v>
      </c>
      <c r="P73" s="247">
        <v>0</v>
      </c>
      <c r="Q73" s="246"/>
      <c r="R73" s="247">
        <f>SUM(N73:Q73)</f>
        <v>52137</v>
      </c>
      <c r="S73" s="248">
        <f>R73/$R$9</f>
        <v>0.004193504616297585</v>
      </c>
      <c r="T73" s="245">
        <v>23975</v>
      </c>
      <c r="U73" s="246">
        <v>24824</v>
      </c>
      <c r="V73" s="247">
        <v>0</v>
      </c>
      <c r="W73" s="246">
        <v>0</v>
      </c>
      <c r="X73" s="247">
        <f>SUM(T73:W73)</f>
        <v>48799</v>
      </c>
      <c r="Y73" s="250">
        <f>IF(ISERROR(R73/X73-1),"         /0",(R73/X73-1))</f>
        <v>0.0684030410459231</v>
      </c>
    </row>
    <row r="74" spans="1:25" ht="19.5" customHeight="1">
      <c r="A74" s="244" t="s">
        <v>355</v>
      </c>
      <c r="B74" s="245">
        <v>1246</v>
      </c>
      <c r="C74" s="246">
        <v>1551</v>
      </c>
      <c r="D74" s="247">
        <v>3</v>
      </c>
      <c r="E74" s="246">
        <v>0</v>
      </c>
      <c r="F74" s="247">
        <f>SUM(B74:E74)</f>
        <v>2800</v>
      </c>
      <c r="G74" s="248">
        <f>F74/$F$9</f>
        <v>0.002461661815141506</v>
      </c>
      <c r="H74" s="245">
        <v>972</v>
      </c>
      <c r="I74" s="246">
        <v>1218</v>
      </c>
      <c r="J74" s="247">
        <v>5</v>
      </c>
      <c r="K74" s="246"/>
      <c r="L74" s="247">
        <f>SUM(H74:K74)</f>
        <v>2195</v>
      </c>
      <c r="M74" s="249">
        <f>IF(ISERROR(F74/L74-1),"         /0",(F74/L74-1))</f>
        <v>0.27562642369020507</v>
      </c>
      <c r="N74" s="245">
        <v>14494</v>
      </c>
      <c r="O74" s="246">
        <v>11963</v>
      </c>
      <c r="P74" s="247">
        <v>96</v>
      </c>
      <c r="Q74" s="246">
        <v>0</v>
      </c>
      <c r="R74" s="247">
        <f>SUM(N74:Q74)</f>
        <v>26553</v>
      </c>
      <c r="S74" s="248">
        <f>R74/$R$9</f>
        <v>0.0021357218113153766</v>
      </c>
      <c r="T74" s="245">
        <v>14615</v>
      </c>
      <c r="U74" s="246">
        <v>11468</v>
      </c>
      <c r="V74" s="247">
        <v>161</v>
      </c>
      <c r="W74" s="246">
        <v>0</v>
      </c>
      <c r="X74" s="247">
        <f>SUM(T74:W74)</f>
        <v>26244</v>
      </c>
      <c r="Y74" s="250">
        <f>IF(ISERROR(R74/X74-1),"         /0",(R74/X74-1))</f>
        <v>0.011774119798811267</v>
      </c>
    </row>
    <row r="75" spans="1:25" ht="19.5" customHeight="1">
      <c r="A75" s="244" t="s">
        <v>356</v>
      </c>
      <c r="B75" s="245">
        <v>1929</v>
      </c>
      <c r="C75" s="246">
        <v>477</v>
      </c>
      <c r="D75" s="247">
        <v>0</v>
      </c>
      <c r="E75" s="246">
        <v>0</v>
      </c>
      <c r="F75" s="247">
        <f t="shared" si="26"/>
        <v>2406</v>
      </c>
      <c r="G75" s="248">
        <f t="shared" si="27"/>
        <v>0.002115270831153737</v>
      </c>
      <c r="H75" s="245">
        <v>473</v>
      </c>
      <c r="I75" s="246">
        <v>1249</v>
      </c>
      <c r="J75" s="247"/>
      <c r="K75" s="246"/>
      <c r="L75" s="247">
        <f t="shared" si="28"/>
        <v>1722</v>
      </c>
      <c r="M75" s="249">
        <f t="shared" si="29"/>
        <v>0.39721254355400704</v>
      </c>
      <c r="N75" s="245">
        <v>14159</v>
      </c>
      <c r="O75" s="246">
        <v>13295</v>
      </c>
      <c r="P75" s="247"/>
      <c r="Q75" s="246"/>
      <c r="R75" s="247">
        <f t="shared" si="30"/>
        <v>27454</v>
      </c>
      <c r="S75" s="248">
        <f t="shared" si="31"/>
        <v>0.0022081914136953392</v>
      </c>
      <c r="T75" s="245">
        <v>7429</v>
      </c>
      <c r="U75" s="246">
        <v>9989</v>
      </c>
      <c r="V75" s="247"/>
      <c r="W75" s="246"/>
      <c r="X75" s="247">
        <f t="shared" si="32"/>
        <v>17418</v>
      </c>
      <c r="Y75" s="250">
        <f t="shared" si="33"/>
        <v>0.5761855551728097</v>
      </c>
    </row>
    <row r="76" spans="1:25" ht="19.5" customHeight="1">
      <c r="A76" s="244" t="s">
        <v>357</v>
      </c>
      <c r="B76" s="245">
        <v>808</v>
      </c>
      <c r="C76" s="246">
        <v>591</v>
      </c>
      <c r="D76" s="247">
        <v>0</v>
      </c>
      <c r="E76" s="246">
        <v>0</v>
      </c>
      <c r="F76" s="247">
        <f aca="true" t="shared" si="34" ref="F76:F81">SUM(B76:E76)</f>
        <v>1399</v>
      </c>
      <c r="G76" s="248">
        <f aca="true" t="shared" si="35" ref="G76:G81">F76/$F$9</f>
        <v>0.0012299517426367739</v>
      </c>
      <c r="H76" s="245">
        <v>475</v>
      </c>
      <c r="I76" s="246">
        <v>440</v>
      </c>
      <c r="J76" s="247">
        <v>1</v>
      </c>
      <c r="K76" s="246"/>
      <c r="L76" s="247">
        <f aca="true" t="shared" si="36" ref="L76:L81">SUM(H76:K76)</f>
        <v>916</v>
      </c>
      <c r="M76" s="249">
        <f aca="true" t="shared" si="37" ref="M76:M81">IF(ISERROR(F76/L76-1),"         /0",(F76/L76-1))</f>
        <v>0.527292576419214</v>
      </c>
      <c r="N76" s="245">
        <v>7175</v>
      </c>
      <c r="O76" s="246">
        <v>5099</v>
      </c>
      <c r="P76" s="247">
        <v>10</v>
      </c>
      <c r="Q76" s="246">
        <v>0</v>
      </c>
      <c r="R76" s="247">
        <f aca="true" t="shared" si="38" ref="R76:R81">SUM(N76:Q76)</f>
        <v>12284</v>
      </c>
      <c r="S76" s="248">
        <f aca="true" t="shared" si="39" ref="S76:S81">R76/$R$9</f>
        <v>0.000988031737664222</v>
      </c>
      <c r="T76" s="245">
        <v>5835</v>
      </c>
      <c r="U76" s="246">
        <v>4995</v>
      </c>
      <c r="V76" s="247">
        <v>50</v>
      </c>
      <c r="W76" s="246">
        <v>0</v>
      </c>
      <c r="X76" s="247">
        <f aca="true" t="shared" si="40" ref="X76:X81">SUM(T76:W76)</f>
        <v>10880</v>
      </c>
      <c r="Y76" s="250">
        <f aca="true" t="shared" si="41" ref="Y76:Y81">IF(ISERROR(R76/X76-1),"         /0",(R76/X76-1))</f>
        <v>0.12904411764705892</v>
      </c>
    </row>
    <row r="77" spans="1:25" ht="19.5" customHeight="1">
      <c r="A77" s="244" t="s">
        <v>358</v>
      </c>
      <c r="B77" s="245">
        <v>590</v>
      </c>
      <c r="C77" s="246">
        <v>541</v>
      </c>
      <c r="D77" s="247">
        <v>5</v>
      </c>
      <c r="E77" s="246">
        <v>0</v>
      </c>
      <c r="F77" s="247">
        <f t="shared" si="34"/>
        <v>1136</v>
      </c>
      <c r="G77" s="248">
        <f t="shared" si="35"/>
        <v>0.0009987313650002682</v>
      </c>
      <c r="H77" s="245">
        <v>501</v>
      </c>
      <c r="I77" s="246">
        <v>642</v>
      </c>
      <c r="J77" s="247">
        <v>5</v>
      </c>
      <c r="K77" s="246">
        <v>0</v>
      </c>
      <c r="L77" s="247">
        <f t="shared" si="36"/>
        <v>1148</v>
      </c>
      <c r="M77" s="249">
        <f t="shared" si="37"/>
        <v>-0.010452961672473893</v>
      </c>
      <c r="N77" s="245">
        <v>7442</v>
      </c>
      <c r="O77" s="246">
        <v>5190</v>
      </c>
      <c r="P77" s="247">
        <v>22</v>
      </c>
      <c r="Q77" s="246">
        <v>0</v>
      </c>
      <c r="R77" s="247">
        <f t="shared" si="38"/>
        <v>12654</v>
      </c>
      <c r="S77" s="248">
        <f t="shared" si="39"/>
        <v>0.0010177917297625417</v>
      </c>
      <c r="T77" s="245">
        <v>7751</v>
      </c>
      <c r="U77" s="246">
        <v>5916</v>
      </c>
      <c r="V77" s="247">
        <v>74</v>
      </c>
      <c r="W77" s="246">
        <v>0</v>
      </c>
      <c r="X77" s="247">
        <f t="shared" si="40"/>
        <v>13741</v>
      </c>
      <c r="Y77" s="250">
        <f t="shared" si="41"/>
        <v>-0.07910632413943675</v>
      </c>
    </row>
    <row r="78" spans="1:25" ht="19.5" customHeight="1">
      <c r="A78" s="244" t="s">
        <v>359</v>
      </c>
      <c r="B78" s="245">
        <v>792</v>
      </c>
      <c r="C78" s="246">
        <v>337</v>
      </c>
      <c r="D78" s="247">
        <v>0</v>
      </c>
      <c r="E78" s="246">
        <v>0</v>
      </c>
      <c r="F78" s="247">
        <f t="shared" si="34"/>
        <v>1129</v>
      </c>
      <c r="G78" s="248">
        <f t="shared" si="35"/>
        <v>0.0009925772104624143</v>
      </c>
      <c r="H78" s="245">
        <v>804</v>
      </c>
      <c r="I78" s="246">
        <v>336</v>
      </c>
      <c r="J78" s="247"/>
      <c r="K78" s="246"/>
      <c r="L78" s="247">
        <f t="shared" si="36"/>
        <v>1140</v>
      </c>
      <c r="M78" s="249">
        <f t="shared" si="37"/>
        <v>-0.009649122807017574</v>
      </c>
      <c r="N78" s="245">
        <v>9819</v>
      </c>
      <c r="O78" s="246">
        <v>4668</v>
      </c>
      <c r="P78" s="247"/>
      <c r="Q78" s="246"/>
      <c r="R78" s="247">
        <f t="shared" si="38"/>
        <v>14487</v>
      </c>
      <c r="S78" s="248">
        <f t="shared" si="39"/>
        <v>0.0011652243392658403</v>
      </c>
      <c r="T78" s="245">
        <v>5481</v>
      </c>
      <c r="U78" s="246">
        <v>1937</v>
      </c>
      <c r="V78" s="247"/>
      <c r="W78" s="246"/>
      <c r="X78" s="247">
        <f t="shared" si="40"/>
        <v>7418</v>
      </c>
      <c r="Y78" s="250">
        <f t="shared" si="41"/>
        <v>0.9529522782421138</v>
      </c>
    </row>
    <row r="79" spans="1:25" ht="19.5" customHeight="1">
      <c r="A79" s="244" t="s">
        <v>360</v>
      </c>
      <c r="B79" s="245">
        <v>577</v>
      </c>
      <c r="C79" s="246">
        <v>484</v>
      </c>
      <c r="D79" s="247">
        <v>0</v>
      </c>
      <c r="E79" s="246">
        <v>0</v>
      </c>
      <c r="F79" s="247">
        <f t="shared" si="34"/>
        <v>1061</v>
      </c>
      <c r="G79" s="248">
        <f t="shared" si="35"/>
        <v>0.0009327939949518349</v>
      </c>
      <c r="H79" s="245">
        <v>394</v>
      </c>
      <c r="I79" s="246">
        <v>310</v>
      </c>
      <c r="J79" s="247">
        <v>1</v>
      </c>
      <c r="K79" s="246"/>
      <c r="L79" s="247">
        <f t="shared" si="36"/>
        <v>705</v>
      </c>
      <c r="M79" s="249">
        <f t="shared" si="37"/>
        <v>0.5049645390070923</v>
      </c>
      <c r="N79" s="245">
        <v>6674</v>
      </c>
      <c r="O79" s="246">
        <v>6230</v>
      </c>
      <c r="P79" s="247">
        <v>1</v>
      </c>
      <c r="Q79" s="246"/>
      <c r="R79" s="247">
        <f t="shared" si="38"/>
        <v>12905</v>
      </c>
      <c r="S79" s="248">
        <f t="shared" si="39"/>
        <v>0.0010379802649427535</v>
      </c>
      <c r="T79" s="245">
        <v>5654</v>
      </c>
      <c r="U79" s="246">
        <v>5445</v>
      </c>
      <c r="V79" s="247">
        <v>51</v>
      </c>
      <c r="W79" s="246">
        <v>0</v>
      </c>
      <c r="X79" s="247">
        <f t="shared" si="40"/>
        <v>11150</v>
      </c>
      <c r="Y79" s="250">
        <f t="shared" si="41"/>
        <v>0.1573991031390134</v>
      </c>
    </row>
    <row r="80" spans="1:25" ht="19.5" customHeight="1">
      <c r="A80" s="244" t="s">
        <v>361</v>
      </c>
      <c r="B80" s="245">
        <v>482</v>
      </c>
      <c r="C80" s="246">
        <v>451</v>
      </c>
      <c r="D80" s="247">
        <v>0</v>
      </c>
      <c r="E80" s="246">
        <v>0</v>
      </c>
      <c r="F80" s="247">
        <f t="shared" si="34"/>
        <v>933</v>
      </c>
      <c r="G80" s="248">
        <f t="shared" si="35"/>
        <v>0.000820260883402509</v>
      </c>
      <c r="H80" s="245">
        <v>792</v>
      </c>
      <c r="I80" s="246">
        <v>667</v>
      </c>
      <c r="J80" s="247"/>
      <c r="K80" s="246"/>
      <c r="L80" s="247">
        <f t="shared" si="36"/>
        <v>1459</v>
      </c>
      <c r="M80" s="249">
        <f t="shared" si="37"/>
        <v>-0.36052090472926657</v>
      </c>
      <c r="N80" s="245">
        <v>7320</v>
      </c>
      <c r="O80" s="246">
        <v>6026</v>
      </c>
      <c r="P80" s="247">
        <v>43</v>
      </c>
      <c r="Q80" s="246"/>
      <c r="R80" s="247">
        <f t="shared" si="38"/>
        <v>13389</v>
      </c>
      <c r="S80" s="248">
        <f t="shared" si="39"/>
        <v>0.001076909551903799</v>
      </c>
      <c r="T80" s="245">
        <v>7904</v>
      </c>
      <c r="U80" s="246">
        <v>6859</v>
      </c>
      <c r="V80" s="247"/>
      <c r="W80" s="246">
        <v>0</v>
      </c>
      <c r="X80" s="247">
        <f t="shared" si="40"/>
        <v>14763</v>
      </c>
      <c r="Y80" s="250">
        <f t="shared" si="41"/>
        <v>-0.09307051412314571</v>
      </c>
    </row>
    <row r="81" spans="1:25" ht="19.5" customHeight="1">
      <c r="A81" s="244" t="s">
        <v>362</v>
      </c>
      <c r="B81" s="245">
        <v>561</v>
      </c>
      <c r="C81" s="246">
        <v>340</v>
      </c>
      <c r="D81" s="247">
        <v>0</v>
      </c>
      <c r="E81" s="246">
        <v>0</v>
      </c>
      <c r="F81" s="247">
        <f t="shared" si="34"/>
        <v>901</v>
      </c>
      <c r="G81" s="248">
        <f t="shared" si="35"/>
        <v>0.0007921276055151775</v>
      </c>
      <c r="H81" s="245">
        <v>304</v>
      </c>
      <c r="I81" s="246">
        <v>388</v>
      </c>
      <c r="J81" s="247"/>
      <c r="K81" s="246"/>
      <c r="L81" s="247">
        <f t="shared" si="36"/>
        <v>692</v>
      </c>
      <c r="M81" s="249">
        <f t="shared" si="37"/>
        <v>0.30202312138728327</v>
      </c>
      <c r="N81" s="245">
        <v>4319</v>
      </c>
      <c r="O81" s="246">
        <v>3623</v>
      </c>
      <c r="P81" s="247"/>
      <c r="Q81" s="246"/>
      <c r="R81" s="247">
        <f t="shared" si="38"/>
        <v>7942</v>
      </c>
      <c r="S81" s="248">
        <f t="shared" si="39"/>
        <v>0.0006387942087698836</v>
      </c>
      <c r="T81" s="245">
        <v>3779</v>
      </c>
      <c r="U81" s="246">
        <v>3809</v>
      </c>
      <c r="V81" s="247"/>
      <c r="W81" s="246"/>
      <c r="X81" s="247">
        <f t="shared" si="40"/>
        <v>7588</v>
      </c>
      <c r="Y81" s="250">
        <f t="shared" si="41"/>
        <v>0.046652609383236676</v>
      </c>
    </row>
    <row r="82" spans="1:25" ht="19.5" customHeight="1">
      <c r="A82" s="244" t="s">
        <v>363</v>
      </c>
      <c r="B82" s="245">
        <v>310</v>
      </c>
      <c r="C82" s="246">
        <v>339</v>
      </c>
      <c r="D82" s="247">
        <v>0</v>
      </c>
      <c r="E82" s="246">
        <v>0</v>
      </c>
      <c r="F82" s="247">
        <f aca="true" t="shared" si="42" ref="F82:F98">SUM(B82:E82)</f>
        <v>649</v>
      </c>
      <c r="G82" s="248">
        <f aca="true" t="shared" si="43" ref="G82:G98">F82/$F$9</f>
        <v>0.0005705780421524419</v>
      </c>
      <c r="H82" s="245">
        <v>182</v>
      </c>
      <c r="I82" s="246">
        <v>211</v>
      </c>
      <c r="J82" s="247"/>
      <c r="K82" s="246"/>
      <c r="L82" s="247">
        <f aca="true" t="shared" si="44" ref="L82:L98">SUM(H82:K82)</f>
        <v>393</v>
      </c>
      <c r="M82" s="249">
        <f aca="true" t="shared" si="45" ref="M82:M98">IF(ISERROR(F82/L82-1),"         /0",(F82/L82-1))</f>
        <v>0.6513994910941476</v>
      </c>
      <c r="N82" s="245">
        <v>2613</v>
      </c>
      <c r="O82" s="246">
        <v>3310</v>
      </c>
      <c r="P82" s="247"/>
      <c r="Q82" s="246"/>
      <c r="R82" s="247">
        <f aca="true" t="shared" si="46" ref="R82:R98">SUM(N82:Q82)</f>
        <v>5923</v>
      </c>
      <c r="S82" s="248">
        <f aca="true" t="shared" si="47" ref="S82:S98">R82/$R$9</f>
        <v>0.0004764011708063486</v>
      </c>
      <c r="T82" s="245">
        <v>1858</v>
      </c>
      <c r="U82" s="246">
        <v>1569</v>
      </c>
      <c r="V82" s="247"/>
      <c r="W82" s="246"/>
      <c r="X82" s="247">
        <f aca="true" t="shared" si="48" ref="X82:X98">SUM(T82:W82)</f>
        <v>3427</v>
      </c>
      <c r="Y82" s="250">
        <f aca="true" t="shared" si="49" ref="Y82:Y98">IF(ISERROR(R82/X82-1),"         /0",(R82/X82-1))</f>
        <v>0.7283338196673474</v>
      </c>
    </row>
    <row r="83" spans="1:25" ht="19.5" customHeight="1" thickBot="1">
      <c r="A83" s="244" t="s">
        <v>274</v>
      </c>
      <c r="B83" s="245">
        <v>18196</v>
      </c>
      <c r="C83" s="246">
        <v>18431</v>
      </c>
      <c r="D83" s="247">
        <v>33</v>
      </c>
      <c r="E83" s="246">
        <v>5</v>
      </c>
      <c r="F83" s="247">
        <f t="shared" si="42"/>
        <v>36665</v>
      </c>
      <c r="G83" s="248">
        <f t="shared" si="43"/>
        <v>0.03223458230434404</v>
      </c>
      <c r="H83" s="245">
        <v>14299</v>
      </c>
      <c r="I83" s="246">
        <v>15595</v>
      </c>
      <c r="J83" s="247">
        <v>29</v>
      </c>
      <c r="K83" s="246">
        <v>4</v>
      </c>
      <c r="L83" s="247">
        <f t="shared" si="44"/>
        <v>29927</v>
      </c>
      <c r="M83" s="249">
        <f t="shared" si="45"/>
        <v>0.225147859792161</v>
      </c>
      <c r="N83" s="245">
        <v>202715</v>
      </c>
      <c r="O83" s="246">
        <v>183756</v>
      </c>
      <c r="P83" s="247">
        <v>215</v>
      </c>
      <c r="Q83" s="246">
        <v>76</v>
      </c>
      <c r="R83" s="247">
        <f t="shared" si="46"/>
        <v>386762</v>
      </c>
      <c r="S83" s="248">
        <f t="shared" si="47"/>
        <v>0.031108200172784907</v>
      </c>
      <c r="T83" s="245">
        <v>183484</v>
      </c>
      <c r="U83" s="246">
        <v>166503</v>
      </c>
      <c r="V83" s="247">
        <v>373</v>
      </c>
      <c r="W83" s="246">
        <v>7</v>
      </c>
      <c r="X83" s="247">
        <f t="shared" si="48"/>
        <v>350367</v>
      </c>
      <c r="Y83" s="250">
        <f t="shared" si="49"/>
        <v>0.10387679204947964</v>
      </c>
    </row>
    <row r="84" spans="1:25" s="111" customFormat="1" ht="19.5" customHeight="1">
      <c r="A84" s="118" t="s">
        <v>50</v>
      </c>
      <c r="B84" s="115">
        <f>SUM(B85:B112)</f>
        <v>168179</v>
      </c>
      <c r="C84" s="114">
        <f>SUM(C85:C112)</f>
        <v>169493</v>
      </c>
      <c r="D84" s="113">
        <f>SUM(D85:D112)</f>
        <v>557</v>
      </c>
      <c r="E84" s="114">
        <f>SUM(E85:E112)</f>
        <v>1021</v>
      </c>
      <c r="F84" s="113">
        <f t="shared" si="42"/>
        <v>339250</v>
      </c>
      <c r="G84" s="116">
        <f t="shared" si="43"/>
        <v>0.2982567038524128</v>
      </c>
      <c r="H84" s="115">
        <f>SUM(H85:H112)</f>
        <v>160517</v>
      </c>
      <c r="I84" s="114">
        <f>SUM(I85:I112)</f>
        <v>159372</v>
      </c>
      <c r="J84" s="113">
        <f>SUM(J85:J112)</f>
        <v>895</v>
      </c>
      <c r="K84" s="114">
        <f>SUM(K85:K112)</f>
        <v>935</v>
      </c>
      <c r="L84" s="113">
        <f t="shared" si="44"/>
        <v>321719</v>
      </c>
      <c r="M84" s="117">
        <f t="shared" si="45"/>
        <v>0.0544916526534025</v>
      </c>
      <c r="N84" s="115">
        <f>SUM(N85:N112)</f>
        <v>1818381</v>
      </c>
      <c r="O84" s="114">
        <f>SUM(O85:O112)</f>
        <v>1763913</v>
      </c>
      <c r="P84" s="113">
        <f>SUM(P85:P112)</f>
        <v>13239</v>
      </c>
      <c r="Q84" s="114">
        <f>SUM(Q85:Q112)</f>
        <v>14870</v>
      </c>
      <c r="R84" s="113">
        <f t="shared" si="46"/>
        <v>3610403</v>
      </c>
      <c r="S84" s="116">
        <f t="shared" si="47"/>
        <v>0.29039341824797454</v>
      </c>
      <c r="T84" s="115">
        <f>SUM(T85:T112)</f>
        <v>1674415</v>
      </c>
      <c r="U84" s="114">
        <f>SUM(U85:U112)</f>
        <v>1632469</v>
      </c>
      <c r="V84" s="113">
        <f>SUM(V85:V112)</f>
        <v>4651</v>
      </c>
      <c r="W84" s="114">
        <f>SUM(W85:W112)</f>
        <v>4359</v>
      </c>
      <c r="X84" s="113">
        <f t="shared" si="48"/>
        <v>3315894</v>
      </c>
      <c r="Y84" s="112">
        <f t="shared" si="49"/>
        <v>0.0888173747411709</v>
      </c>
    </row>
    <row r="85" spans="1:25" s="103" customFormat="1" ht="19.5" customHeight="1">
      <c r="A85" s="237" t="s">
        <v>364</v>
      </c>
      <c r="B85" s="238">
        <v>27243</v>
      </c>
      <c r="C85" s="239">
        <v>26109</v>
      </c>
      <c r="D85" s="240">
        <v>1</v>
      </c>
      <c r="E85" s="239">
        <v>0</v>
      </c>
      <c r="F85" s="240">
        <f t="shared" si="42"/>
        <v>53353</v>
      </c>
      <c r="G85" s="241">
        <f t="shared" si="43"/>
        <v>0.04690608672258742</v>
      </c>
      <c r="H85" s="238">
        <v>31101</v>
      </c>
      <c r="I85" s="239">
        <v>29606</v>
      </c>
      <c r="J85" s="240">
        <v>116</v>
      </c>
      <c r="K85" s="239">
        <v>165</v>
      </c>
      <c r="L85" s="240">
        <f t="shared" si="44"/>
        <v>60988</v>
      </c>
      <c r="M85" s="242">
        <f t="shared" si="45"/>
        <v>-0.12518856168426573</v>
      </c>
      <c r="N85" s="238">
        <v>311996</v>
      </c>
      <c r="O85" s="239">
        <v>296771</v>
      </c>
      <c r="P85" s="240">
        <v>5214</v>
      </c>
      <c r="Q85" s="239">
        <v>5515</v>
      </c>
      <c r="R85" s="240">
        <f t="shared" si="46"/>
        <v>619496</v>
      </c>
      <c r="S85" s="241">
        <f t="shared" si="47"/>
        <v>0.04982755693227245</v>
      </c>
      <c r="T85" s="258">
        <v>326889</v>
      </c>
      <c r="U85" s="239">
        <v>313094</v>
      </c>
      <c r="V85" s="240">
        <v>1327</v>
      </c>
      <c r="W85" s="239">
        <v>1345</v>
      </c>
      <c r="X85" s="240">
        <f t="shared" si="48"/>
        <v>642655</v>
      </c>
      <c r="Y85" s="243">
        <f t="shared" si="49"/>
        <v>-0.03603644257027483</v>
      </c>
    </row>
    <row r="86" spans="1:25" s="103" customFormat="1" ht="19.5" customHeight="1">
      <c r="A86" s="244" t="s">
        <v>365</v>
      </c>
      <c r="B86" s="245">
        <v>23736</v>
      </c>
      <c r="C86" s="246">
        <v>25430</v>
      </c>
      <c r="D86" s="247">
        <v>7</v>
      </c>
      <c r="E86" s="246">
        <v>0</v>
      </c>
      <c r="F86" s="247">
        <f t="shared" si="42"/>
        <v>49173</v>
      </c>
      <c r="G86" s="248">
        <f t="shared" si="43"/>
        <v>0.04323117729855474</v>
      </c>
      <c r="H86" s="245">
        <v>20342</v>
      </c>
      <c r="I86" s="246">
        <v>21077</v>
      </c>
      <c r="J86" s="247">
        <v>0</v>
      </c>
      <c r="K86" s="246">
        <v>0</v>
      </c>
      <c r="L86" s="247">
        <f t="shared" si="44"/>
        <v>41419</v>
      </c>
      <c r="M86" s="249">
        <f t="shared" si="45"/>
        <v>0.1872087689224753</v>
      </c>
      <c r="N86" s="245">
        <v>242436</v>
      </c>
      <c r="O86" s="246">
        <v>245700</v>
      </c>
      <c r="P86" s="247">
        <v>129</v>
      </c>
      <c r="Q86" s="246">
        <v>0</v>
      </c>
      <c r="R86" s="247">
        <f t="shared" si="46"/>
        <v>488265</v>
      </c>
      <c r="S86" s="248">
        <f t="shared" si="47"/>
        <v>0.03927233119428698</v>
      </c>
      <c r="T86" s="259">
        <v>219967</v>
      </c>
      <c r="U86" s="246">
        <v>221032</v>
      </c>
      <c r="V86" s="247">
        <v>10</v>
      </c>
      <c r="W86" s="246">
        <v>18</v>
      </c>
      <c r="X86" s="247">
        <f t="shared" si="48"/>
        <v>441027</v>
      </c>
      <c r="Y86" s="250">
        <f t="shared" si="49"/>
        <v>0.10710908855920387</v>
      </c>
    </row>
    <row r="87" spans="1:25" s="103" customFormat="1" ht="19.5" customHeight="1">
      <c r="A87" s="244" t="s">
        <v>366</v>
      </c>
      <c r="B87" s="245">
        <v>18707</v>
      </c>
      <c r="C87" s="246">
        <v>19083</v>
      </c>
      <c r="D87" s="247">
        <v>4</v>
      </c>
      <c r="E87" s="246">
        <v>0</v>
      </c>
      <c r="F87" s="247">
        <f t="shared" si="42"/>
        <v>37794</v>
      </c>
      <c r="G87" s="248">
        <f t="shared" si="43"/>
        <v>0.033227159514806454</v>
      </c>
      <c r="H87" s="245">
        <v>18329</v>
      </c>
      <c r="I87" s="246">
        <v>18272</v>
      </c>
      <c r="J87" s="247">
        <v>8</v>
      </c>
      <c r="K87" s="246">
        <v>9</v>
      </c>
      <c r="L87" s="247">
        <f t="shared" si="44"/>
        <v>36618</v>
      </c>
      <c r="M87" s="249">
        <f t="shared" si="45"/>
        <v>0.03211535310503022</v>
      </c>
      <c r="N87" s="245">
        <v>194633</v>
      </c>
      <c r="O87" s="246">
        <v>188194</v>
      </c>
      <c r="P87" s="247">
        <v>133</v>
      </c>
      <c r="Q87" s="246">
        <v>279</v>
      </c>
      <c r="R87" s="247">
        <f t="shared" si="46"/>
        <v>383239</v>
      </c>
      <c r="S87" s="248">
        <f t="shared" si="47"/>
        <v>0.030824836788562255</v>
      </c>
      <c r="T87" s="259">
        <v>170040</v>
      </c>
      <c r="U87" s="246">
        <v>164784</v>
      </c>
      <c r="V87" s="247">
        <v>35</v>
      </c>
      <c r="W87" s="246">
        <v>41</v>
      </c>
      <c r="X87" s="247">
        <f t="shared" si="48"/>
        <v>334900</v>
      </c>
      <c r="Y87" s="250">
        <f t="shared" si="49"/>
        <v>0.14433860853986258</v>
      </c>
    </row>
    <row r="88" spans="1:25" s="103" customFormat="1" ht="19.5" customHeight="1">
      <c r="A88" s="244" t="s">
        <v>367</v>
      </c>
      <c r="B88" s="245">
        <v>12066</v>
      </c>
      <c r="C88" s="246">
        <v>13741</v>
      </c>
      <c r="D88" s="247">
        <v>148</v>
      </c>
      <c r="E88" s="246">
        <v>287</v>
      </c>
      <c r="F88" s="247">
        <f t="shared" si="42"/>
        <v>26242</v>
      </c>
      <c r="G88" s="248">
        <f t="shared" si="43"/>
        <v>0.023071046197479787</v>
      </c>
      <c r="H88" s="245">
        <v>11842</v>
      </c>
      <c r="I88" s="246">
        <v>13147</v>
      </c>
      <c r="J88" s="247">
        <v>111</v>
      </c>
      <c r="K88" s="246">
        <v>152</v>
      </c>
      <c r="L88" s="247">
        <f t="shared" si="44"/>
        <v>25252</v>
      </c>
      <c r="M88" s="249">
        <f t="shared" si="45"/>
        <v>0.039204815460161635</v>
      </c>
      <c r="N88" s="245">
        <v>141655</v>
      </c>
      <c r="O88" s="246">
        <v>151813</v>
      </c>
      <c r="P88" s="247">
        <v>3326</v>
      </c>
      <c r="Q88" s="246">
        <v>3361</v>
      </c>
      <c r="R88" s="247">
        <f t="shared" si="46"/>
        <v>300155</v>
      </c>
      <c r="S88" s="248">
        <f t="shared" si="47"/>
        <v>0.024142190346678975</v>
      </c>
      <c r="T88" s="259">
        <v>128812</v>
      </c>
      <c r="U88" s="246">
        <v>144285</v>
      </c>
      <c r="V88" s="247">
        <v>575</v>
      </c>
      <c r="W88" s="246">
        <v>599</v>
      </c>
      <c r="X88" s="247">
        <f t="shared" si="48"/>
        <v>274271</v>
      </c>
      <c r="Y88" s="250">
        <f t="shared" si="49"/>
        <v>0.09437381276183054</v>
      </c>
    </row>
    <row r="89" spans="1:25" s="103" customFormat="1" ht="19.5" customHeight="1">
      <c r="A89" s="244" t="s">
        <v>368</v>
      </c>
      <c r="B89" s="245">
        <v>9889</v>
      </c>
      <c r="C89" s="246">
        <v>10334</v>
      </c>
      <c r="D89" s="247">
        <v>3</v>
      </c>
      <c r="E89" s="246">
        <v>0</v>
      </c>
      <c r="F89" s="247">
        <f t="shared" si="42"/>
        <v>20226</v>
      </c>
      <c r="G89" s="248">
        <f t="shared" si="43"/>
        <v>0.017781989954661466</v>
      </c>
      <c r="H89" s="245">
        <v>8891</v>
      </c>
      <c r="I89" s="246">
        <v>9359</v>
      </c>
      <c r="J89" s="247">
        <v>0</v>
      </c>
      <c r="K89" s="246">
        <v>45</v>
      </c>
      <c r="L89" s="247">
        <f t="shared" si="44"/>
        <v>18295</v>
      </c>
      <c r="M89" s="249">
        <f t="shared" si="45"/>
        <v>0.10554796392456955</v>
      </c>
      <c r="N89" s="245">
        <v>110484</v>
      </c>
      <c r="O89" s="246">
        <v>104213</v>
      </c>
      <c r="P89" s="247">
        <v>25</v>
      </c>
      <c r="Q89" s="246">
        <v>200</v>
      </c>
      <c r="R89" s="247">
        <f t="shared" si="46"/>
        <v>214922</v>
      </c>
      <c r="S89" s="248">
        <f t="shared" si="47"/>
        <v>0.01728669465339221</v>
      </c>
      <c r="T89" s="259">
        <v>96793</v>
      </c>
      <c r="U89" s="246">
        <v>92644</v>
      </c>
      <c r="V89" s="247">
        <v>139</v>
      </c>
      <c r="W89" s="246">
        <v>283</v>
      </c>
      <c r="X89" s="247">
        <f t="shared" si="48"/>
        <v>189859</v>
      </c>
      <c r="Y89" s="250">
        <f t="shared" si="49"/>
        <v>0.13200849051137942</v>
      </c>
    </row>
    <row r="90" spans="1:25" s="103" customFormat="1" ht="19.5" customHeight="1">
      <c r="A90" s="244" t="s">
        <v>369</v>
      </c>
      <c r="B90" s="245">
        <v>7423</v>
      </c>
      <c r="C90" s="246">
        <v>7563</v>
      </c>
      <c r="D90" s="247">
        <v>27</v>
      </c>
      <c r="E90" s="246">
        <v>0</v>
      </c>
      <c r="F90" s="247">
        <f t="shared" si="42"/>
        <v>15013</v>
      </c>
      <c r="G90" s="248">
        <f t="shared" si="43"/>
        <v>0.013198903153828368</v>
      </c>
      <c r="H90" s="245">
        <v>7270</v>
      </c>
      <c r="I90" s="246">
        <v>6911</v>
      </c>
      <c r="J90" s="247"/>
      <c r="K90" s="246"/>
      <c r="L90" s="247">
        <f t="shared" si="44"/>
        <v>14181</v>
      </c>
      <c r="M90" s="249">
        <f t="shared" si="45"/>
        <v>0.058670051477328844</v>
      </c>
      <c r="N90" s="245">
        <v>91958</v>
      </c>
      <c r="O90" s="246">
        <v>88702</v>
      </c>
      <c r="P90" s="247">
        <v>27</v>
      </c>
      <c r="Q90" s="246">
        <v>86</v>
      </c>
      <c r="R90" s="247">
        <f t="shared" si="46"/>
        <v>180773</v>
      </c>
      <c r="S90" s="248">
        <f t="shared" si="47"/>
        <v>0.014540008247539432</v>
      </c>
      <c r="T90" s="259">
        <v>82561</v>
      </c>
      <c r="U90" s="246">
        <v>80259</v>
      </c>
      <c r="V90" s="247">
        <v>4</v>
      </c>
      <c r="W90" s="246">
        <v>5</v>
      </c>
      <c r="X90" s="247">
        <f t="shared" si="48"/>
        <v>162829</v>
      </c>
      <c r="Y90" s="250">
        <f t="shared" si="49"/>
        <v>0.11020149973284865</v>
      </c>
    </row>
    <row r="91" spans="1:25" s="103" customFormat="1" ht="19.5" customHeight="1">
      <c r="A91" s="244" t="s">
        <v>370</v>
      </c>
      <c r="B91" s="245">
        <v>6996</v>
      </c>
      <c r="C91" s="246">
        <v>7104</v>
      </c>
      <c r="D91" s="247">
        <v>5</v>
      </c>
      <c r="E91" s="246">
        <v>0</v>
      </c>
      <c r="F91" s="247">
        <f t="shared" si="42"/>
        <v>14105</v>
      </c>
      <c r="G91" s="248">
        <f t="shared" si="43"/>
        <v>0.012400621393775336</v>
      </c>
      <c r="H91" s="245">
        <v>6116</v>
      </c>
      <c r="I91" s="246">
        <v>5648</v>
      </c>
      <c r="J91" s="247">
        <v>0</v>
      </c>
      <c r="K91" s="246"/>
      <c r="L91" s="247">
        <f t="shared" si="44"/>
        <v>11764</v>
      </c>
      <c r="M91" s="249">
        <f t="shared" si="45"/>
        <v>0.19899693981638888</v>
      </c>
      <c r="N91" s="245">
        <v>72549</v>
      </c>
      <c r="O91" s="246">
        <v>68577</v>
      </c>
      <c r="P91" s="247">
        <v>9</v>
      </c>
      <c r="Q91" s="246">
        <v>88</v>
      </c>
      <c r="R91" s="247">
        <f t="shared" si="46"/>
        <v>141223</v>
      </c>
      <c r="S91" s="248">
        <f t="shared" si="47"/>
        <v>0.01135890638946226</v>
      </c>
      <c r="T91" s="259">
        <v>62881</v>
      </c>
      <c r="U91" s="246">
        <v>57806</v>
      </c>
      <c r="V91" s="247">
        <v>3</v>
      </c>
      <c r="W91" s="246">
        <v>1</v>
      </c>
      <c r="X91" s="247">
        <f t="shared" si="48"/>
        <v>120691</v>
      </c>
      <c r="Y91" s="250">
        <f t="shared" si="49"/>
        <v>0.1701203900870818</v>
      </c>
    </row>
    <row r="92" spans="1:25" s="103" customFormat="1" ht="19.5" customHeight="1">
      <c r="A92" s="244" t="s">
        <v>371</v>
      </c>
      <c r="B92" s="245">
        <v>5465</v>
      </c>
      <c r="C92" s="246">
        <v>6373</v>
      </c>
      <c r="D92" s="247">
        <v>9</v>
      </c>
      <c r="E92" s="246">
        <v>100</v>
      </c>
      <c r="F92" s="247">
        <f t="shared" si="42"/>
        <v>11947</v>
      </c>
      <c r="G92" s="248">
        <f t="shared" si="43"/>
        <v>0.010503383466248418</v>
      </c>
      <c r="H92" s="245">
        <v>3629</v>
      </c>
      <c r="I92" s="246">
        <v>4567</v>
      </c>
      <c r="J92" s="247">
        <v>173</v>
      </c>
      <c r="K92" s="246">
        <v>173</v>
      </c>
      <c r="L92" s="247">
        <f t="shared" si="44"/>
        <v>8542</v>
      </c>
      <c r="M92" s="249">
        <f t="shared" si="45"/>
        <v>0.3986185904940296</v>
      </c>
      <c r="N92" s="245">
        <v>53231</v>
      </c>
      <c r="O92" s="246">
        <v>62958</v>
      </c>
      <c r="P92" s="247">
        <v>420</v>
      </c>
      <c r="Q92" s="246">
        <v>574</v>
      </c>
      <c r="R92" s="247">
        <f t="shared" si="46"/>
        <v>117183</v>
      </c>
      <c r="S92" s="248">
        <f t="shared" si="47"/>
        <v>0.00942531122718223</v>
      </c>
      <c r="T92" s="259">
        <v>36316</v>
      </c>
      <c r="U92" s="246">
        <v>39160</v>
      </c>
      <c r="V92" s="247">
        <v>746</v>
      </c>
      <c r="W92" s="246">
        <v>823</v>
      </c>
      <c r="X92" s="247">
        <f t="shared" si="48"/>
        <v>77045</v>
      </c>
      <c r="Y92" s="250">
        <f t="shared" si="49"/>
        <v>0.5209682652995002</v>
      </c>
    </row>
    <row r="93" spans="1:25" s="103" customFormat="1" ht="19.5" customHeight="1">
      <c r="A93" s="244" t="s">
        <v>372</v>
      </c>
      <c r="B93" s="245">
        <v>4869</v>
      </c>
      <c r="C93" s="246">
        <v>4840</v>
      </c>
      <c r="D93" s="247">
        <v>0</v>
      </c>
      <c r="E93" s="246">
        <v>0</v>
      </c>
      <c r="F93" s="247">
        <f t="shared" si="42"/>
        <v>9709</v>
      </c>
      <c r="G93" s="248">
        <f t="shared" si="43"/>
        <v>0.008535812344003172</v>
      </c>
      <c r="H93" s="245">
        <v>4962</v>
      </c>
      <c r="I93" s="246">
        <v>4872</v>
      </c>
      <c r="J93" s="247">
        <v>0</v>
      </c>
      <c r="K93" s="246"/>
      <c r="L93" s="247">
        <f t="shared" si="44"/>
        <v>9834</v>
      </c>
      <c r="M93" s="249">
        <f t="shared" si="45"/>
        <v>-0.01271100264388858</v>
      </c>
      <c r="N93" s="245">
        <v>50921</v>
      </c>
      <c r="O93" s="246">
        <v>48110</v>
      </c>
      <c r="P93" s="247">
        <v>90</v>
      </c>
      <c r="Q93" s="246">
        <v>79</v>
      </c>
      <c r="R93" s="247">
        <f t="shared" si="46"/>
        <v>99200</v>
      </c>
      <c r="S93" s="248">
        <f t="shared" si="47"/>
        <v>0.007978895178792805</v>
      </c>
      <c r="T93" s="259">
        <v>47594</v>
      </c>
      <c r="U93" s="246">
        <v>45376</v>
      </c>
      <c r="V93" s="247">
        <v>0</v>
      </c>
      <c r="W93" s="246"/>
      <c r="X93" s="247">
        <f t="shared" si="48"/>
        <v>92970</v>
      </c>
      <c r="Y93" s="250">
        <f t="shared" si="49"/>
        <v>0.06701086371947951</v>
      </c>
    </row>
    <row r="94" spans="1:25" s="103" customFormat="1" ht="19.5" customHeight="1">
      <c r="A94" s="244" t="s">
        <v>373</v>
      </c>
      <c r="B94" s="245">
        <v>3826</v>
      </c>
      <c r="C94" s="246">
        <v>3831</v>
      </c>
      <c r="D94" s="247">
        <v>0</v>
      </c>
      <c r="E94" s="246">
        <v>0</v>
      </c>
      <c r="F94" s="247">
        <f t="shared" si="42"/>
        <v>7657</v>
      </c>
      <c r="G94" s="248">
        <f t="shared" si="43"/>
        <v>0.00673176589947804</v>
      </c>
      <c r="H94" s="245">
        <v>5422</v>
      </c>
      <c r="I94" s="246">
        <v>4993</v>
      </c>
      <c r="J94" s="247"/>
      <c r="K94" s="246"/>
      <c r="L94" s="247">
        <f t="shared" si="44"/>
        <v>10415</v>
      </c>
      <c r="M94" s="249">
        <f t="shared" si="45"/>
        <v>-0.2648103696591455</v>
      </c>
      <c r="N94" s="245">
        <v>43837</v>
      </c>
      <c r="O94" s="246">
        <v>43516</v>
      </c>
      <c r="P94" s="247">
        <v>36</v>
      </c>
      <c r="Q94" s="246"/>
      <c r="R94" s="247">
        <f t="shared" si="46"/>
        <v>87389</v>
      </c>
      <c r="S94" s="248">
        <f t="shared" si="47"/>
        <v>0.007028907971567786</v>
      </c>
      <c r="T94" s="259">
        <v>46940</v>
      </c>
      <c r="U94" s="246">
        <v>45989</v>
      </c>
      <c r="V94" s="247"/>
      <c r="W94" s="246"/>
      <c r="X94" s="247">
        <f t="shared" si="48"/>
        <v>92929</v>
      </c>
      <c r="Y94" s="250">
        <f t="shared" si="49"/>
        <v>-0.05961540530942977</v>
      </c>
    </row>
    <row r="95" spans="1:25" s="103" customFormat="1" ht="19.5" customHeight="1">
      <c r="A95" s="244" t="s">
        <v>374</v>
      </c>
      <c r="B95" s="245">
        <v>3219</v>
      </c>
      <c r="C95" s="246">
        <v>3474</v>
      </c>
      <c r="D95" s="247">
        <v>1</v>
      </c>
      <c r="E95" s="246">
        <v>0</v>
      </c>
      <c r="F95" s="247">
        <f t="shared" si="42"/>
        <v>6694</v>
      </c>
      <c r="G95" s="248">
        <f t="shared" si="43"/>
        <v>0.005885130068056158</v>
      </c>
      <c r="H95" s="245">
        <v>3158</v>
      </c>
      <c r="I95" s="246">
        <v>3294</v>
      </c>
      <c r="J95" s="247">
        <v>0</v>
      </c>
      <c r="K95" s="246">
        <v>1</v>
      </c>
      <c r="L95" s="247">
        <f t="shared" si="44"/>
        <v>6453</v>
      </c>
      <c r="M95" s="249">
        <f t="shared" si="45"/>
        <v>0.03734697040136381</v>
      </c>
      <c r="N95" s="245">
        <v>38410</v>
      </c>
      <c r="O95" s="246">
        <v>37105</v>
      </c>
      <c r="P95" s="247">
        <v>2</v>
      </c>
      <c r="Q95" s="246">
        <v>165</v>
      </c>
      <c r="R95" s="247">
        <f t="shared" si="46"/>
        <v>75682</v>
      </c>
      <c r="S95" s="248">
        <f t="shared" si="47"/>
        <v>0.006087285735094728</v>
      </c>
      <c r="T95" s="259">
        <v>35555</v>
      </c>
      <c r="U95" s="246">
        <v>33732</v>
      </c>
      <c r="V95" s="247">
        <v>0</v>
      </c>
      <c r="W95" s="246">
        <v>1</v>
      </c>
      <c r="X95" s="247">
        <f t="shared" si="48"/>
        <v>69288</v>
      </c>
      <c r="Y95" s="250">
        <f t="shared" si="49"/>
        <v>0.0922814917446022</v>
      </c>
    </row>
    <row r="96" spans="1:25" s="103" customFormat="1" ht="19.5" customHeight="1">
      <c r="A96" s="244" t="s">
        <v>375</v>
      </c>
      <c r="B96" s="245">
        <v>3029</v>
      </c>
      <c r="C96" s="246">
        <v>3375</v>
      </c>
      <c r="D96" s="247">
        <v>8</v>
      </c>
      <c r="E96" s="246">
        <v>0</v>
      </c>
      <c r="F96" s="247">
        <f t="shared" si="42"/>
        <v>6412</v>
      </c>
      <c r="G96" s="248">
        <f t="shared" si="43"/>
        <v>0.005637205556674049</v>
      </c>
      <c r="H96" s="245">
        <v>2478</v>
      </c>
      <c r="I96" s="246">
        <v>2772</v>
      </c>
      <c r="J96" s="247"/>
      <c r="K96" s="246"/>
      <c r="L96" s="247">
        <f t="shared" si="44"/>
        <v>5250</v>
      </c>
      <c r="M96" s="249">
        <f t="shared" si="45"/>
        <v>0.22133333333333338</v>
      </c>
      <c r="N96" s="245">
        <v>34696</v>
      </c>
      <c r="O96" s="246">
        <v>33595</v>
      </c>
      <c r="P96" s="247">
        <v>19</v>
      </c>
      <c r="Q96" s="246">
        <v>0</v>
      </c>
      <c r="R96" s="247">
        <f t="shared" si="46"/>
        <v>68310</v>
      </c>
      <c r="S96" s="248">
        <f t="shared" si="47"/>
        <v>0.0054943380006384724</v>
      </c>
      <c r="T96" s="259">
        <v>27103</v>
      </c>
      <c r="U96" s="246">
        <v>26166</v>
      </c>
      <c r="V96" s="247">
        <v>23</v>
      </c>
      <c r="W96" s="246">
        <v>0</v>
      </c>
      <c r="X96" s="247">
        <f t="shared" si="48"/>
        <v>53292</v>
      </c>
      <c r="Y96" s="250">
        <f t="shared" si="49"/>
        <v>0.2818058995721684</v>
      </c>
    </row>
    <row r="97" spans="1:25" s="103" customFormat="1" ht="19.5" customHeight="1">
      <c r="A97" s="244" t="s">
        <v>376</v>
      </c>
      <c r="B97" s="245">
        <v>3323</v>
      </c>
      <c r="C97" s="246">
        <v>2597</v>
      </c>
      <c r="D97" s="247">
        <v>1</v>
      </c>
      <c r="E97" s="246">
        <v>0</v>
      </c>
      <c r="F97" s="247">
        <f t="shared" si="42"/>
        <v>5921</v>
      </c>
      <c r="G97" s="248">
        <f t="shared" si="43"/>
        <v>0.005205535574090306</v>
      </c>
      <c r="H97" s="245">
        <v>4173</v>
      </c>
      <c r="I97" s="246">
        <v>3086</v>
      </c>
      <c r="J97" s="247"/>
      <c r="K97" s="246"/>
      <c r="L97" s="247">
        <f t="shared" si="44"/>
        <v>7259</v>
      </c>
      <c r="M97" s="249">
        <f t="shared" si="45"/>
        <v>-0.18432290949166552</v>
      </c>
      <c r="N97" s="245">
        <v>38624</v>
      </c>
      <c r="O97" s="246">
        <v>27132</v>
      </c>
      <c r="P97" s="247">
        <v>11</v>
      </c>
      <c r="Q97" s="246">
        <v>56</v>
      </c>
      <c r="R97" s="247">
        <f t="shared" si="46"/>
        <v>65823</v>
      </c>
      <c r="S97" s="248">
        <f t="shared" si="47"/>
        <v>0.005294302594291116</v>
      </c>
      <c r="T97" s="259">
        <v>35963</v>
      </c>
      <c r="U97" s="246">
        <v>28702</v>
      </c>
      <c r="V97" s="247">
        <v>4</v>
      </c>
      <c r="W97" s="246">
        <v>5</v>
      </c>
      <c r="X97" s="247">
        <f t="shared" si="48"/>
        <v>64674</v>
      </c>
      <c r="Y97" s="250">
        <f t="shared" si="49"/>
        <v>0.017766026533073465</v>
      </c>
    </row>
    <row r="98" spans="1:25" s="103" customFormat="1" ht="19.5" customHeight="1">
      <c r="A98" s="244" t="s">
        <v>377</v>
      </c>
      <c r="B98" s="245">
        <v>2833</v>
      </c>
      <c r="C98" s="246">
        <v>2846</v>
      </c>
      <c r="D98" s="247">
        <v>0</v>
      </c>
      <c r="E98" s="246">
        <v>0</v>
      </c>
      <c r="F98" s="247">
        <f t="shared" si="42"/>
        <v>5679</v>
      </c>
      <c r="G98" s="248">
        <f t="shared" si="43"/>
        <v>0.004992777660067361</v>
      </c>
      <c r="H98" s="245">
        <v>3631</v>
      </c>
      <c r="I98" s="246">
        <v>3675</v>
      </c>
      <c r="J98" s="247"/>
      <c r="K98" s="246"/>
      <c r="L98" s="247">
        <f t="shared" si="44"/>
        <v>7306</v>
      </c>
      <c r="M98" s="249">
        <f t="shared" si="45"/>
        <v>-0.22269367643033122</v>
      </c>
      <c r="N98" s="245">
        <v>32008</v>
      </c>
      <c r="O98" s="246">
        <v>30896</v>
      </c>
      <c r="P98" s="247"/>
      <c r="Q98" s="246">
        <v>95</v>
      </c>
      <c r="R98" s="247">
        <f t="shared" si="46"/>
        <v>62999</v>
      </c>
      <c r="S98" s="248">
        <f t="shared" si="47"/>
        <v>0.005067161465410966</v>
      </c>
      <c r="T98" s="259">
        <v>35280</v>
      </c>
      <c r="U98" s="246">
        <v>34829</v>
      </c>
      <c r="V98" s="247"/>
      <c r="W98" s="246"/>
      <c r="X98" s="247">
        <f t="shared" si="48"/>
        <v>70109</v>
      </c>
      <c r="Y98" s="250">
        <f t="shared" si="49"/>
        <v>-0.10141351324366343</v>
      </c>
    </row>
    <row r="99" spans="1:25" s="103" customFormat="1" ht="19.5" customHeight="1">
      <c r="A99" s="244" t="s">
        <v>378</v>
      </c>
      <c r="B99" s="245">
        <v>2910</v>
      </c>
      <c r="C99" s="246">
        <v>2753</v>
      </c>
      <c r="D99" s="247">
        <v>0</v>
      </c>
      <c r="E99" s="246">
        <v>0</v>
      </c>
      <c r="F99" s="247">
        <f aca="true" t="shared" si="50" ref="F99:F107">SUM(B99:E99)</f>
        <v>5663</v>
      </c>
      <c r="G99" s="248">
        <f aca="true" t="shared" si="51" ref="G99:G107">F99/$F$9</f>
        <v>0.004978711021123696</v>
      </c>
      <c r="H99" s="245">
        <v>3406</v>
      </c>
      <c r="I99" s="246">
        <v>3153</v>
      </c>
      <c r="J99" s="247"/>
      <c r="K99" s="246"/>
      <c r="L99" s="247">
        <f aca="true" t="shared" si="52" ref="L99:L107">SUM(H99:K99)</f>
        <v>6559</v>
      </c>
      <c r="M99" s="249">
        <f aca="true" t="shared" si="53" ref="M99:M107">IF(ISERROR(F99/L99-1),"         /0",(F99/L99-1))</f>
        <v>-0.1366061899679829</v>
      </c>
      <c r="N99" s="245">
        <v>35115</v>
      </c>
      <c r="O99" s="246">
        <v>30274</v>
      </c>
      <c r="P99" s="247"/>
      <c r="Q99" s="246">
        <v>0</v>
      </c>
      <c r="R99" s="247">
        <f aca="true" t="shared" si="54" ref="R99:R107">SUM(N99:Q99)</f>
        <v>65389</v>
      </c>
      <c r="S99" s="248">
        <f aca="true" t="shared" si="55" ref="S99:S107">R99/$R$9</f>
        <v>0.005259394927883898</v>
      </c>
      <c r="T99" s="259">
        <v>33758</v>
      </c>
      <c r="U99" s="246">
        <v>31665</v>
      </c>
      <c r="V99" s="247"/>
      <c r="W99" s="246">
        <v>0</v>
      </c>
      <c r="X99" s="247">
        <f aca="true" t="shared" si="56" ref="X99:X107">SUM(T99:W99)</f>
        <v>65423</v>
      </c>
      <c r="Y99" s="250">
        <f aca="true" t="shared" si="57" ref="Y99:Y107">IF(ISERROR(R99/X99-1),"         /0",(R99/X99-1))</f>
        <v>-0.0005196949085184421</v>
      </c>
    </row>
    <row r="100" spans="1:25" s="103" customFormat="1" ht="19.5" customHeight="1">
      <c r="A100" s="244" t="s">
        <v>379</v>
      </c>
      <c r="B100" s="245">
        <v>2879</v>
      </c>
      <c r="C100" s="246">
        <v>2768</v>
      </c>
      <c r="D100" s="247">
        <v>0</v>
      </c>
      <c r="E100" s="246">
        <v>0</v>
      </c>
      <c r="F100" s="247">
        <f t="shared" si="50"/>
        <v>5647</v>
      </c>
      <c r="G100" s="248">
        <f t="shared" si="51"/>
        <v>0.0049646443821800305</v>
      </c>
      <c r="H100" s="245">
        <v>2353</v>
      </c>
      <c r="I100" s="246">
        <v>2011</v>
      </c>
      <c r="J100" s="247"/>
      <c r="K100" s="246"/>
      <c r="L100" s="247">
        <f t="shared" si="52"/>
        <v>4364</v>
      </c>
      <c r="M100" s="249">
        <f t="shared" si="53"/>
        <v>0.29399633363886335</v>
      </c>
      <c r="N100" s="245">
        <v>24683</v>
      </c>
      <c r="O100" s="246">
        <v>25857</v>
      </c>
      <c r="P100" s="247">
        <v>6</v>
      </c>
      <c r="Q100" s="246">
        <v>138</v>
      </c>
      <c r="R100" s="247">
        <f t="shared" si="54"/>
        <v>50684</v>
      </c>
      <c r="S100" s="248">
        <f t="shared" si="55"/>
        <v>0.004076636323003372</v>
      </c>
      <c r="T100" s="259">
        <v>24038</v>
      </c>
      <c r="U100" s="246">
        <v>22907</v>
      </c>
      <c r="V100" s="247"/>
      <c r="W100" s="246">
        <v>0</v>
      </c>
      <c r="X100" s="247">
        <f t="shared" si="56"/>
        <v>46945</v>
      </c>
      <c r="Y100" s="250">
        <f t="shared" si="57"/>
        <v>0.07964639471722235</v>
      </c>
    </row>
    <row r="101" spans="1:25" s="103" customFormat="1" ht="19.5" customHeight="1">
      <c r="A101" s="244" t="s">
        <v>380</v>
      </c>
      <c r="B101" s="245">
        <v>2144</v>
      </c>
      <c r="C101" s="246">
        <v>2394</v>
      </c>
      <c r="D101" s="247">
        <v>0</v>
      </c>
      <c r="E101" s="246">
        <v>353</v>
      </c>
      <c r="F101" s="247">
        <f>SUM(B101:E101)</f>
        <v>4891</v>
      </c>
      <c r="G101" s="248">
        <f>F101/$F$9</f>
        <v>0.004299995692091823</v>
      </c>
      <c r="H101" s="245">
        <v>1769</v>
      </c>
      <c r="I101" s="246">
        <v>1846</v>
      </c>
      <c r="J101" s="247"/>
      <c r="K101" s="246"/>
      <c r="L101" s="247">
        <f>SUM(H101:K101)</f>
        <v>3615</v>
      </c>
      <c r="M101" s="249">
        <f>IF(ISERROR(F101/L101-1),"         /0",(F101/L101-1))</f>
        <v>0.35297372060857546</v>
      </c>
      <c r="N101" s="245">
        <v>20080</v>
      </c>
      <c r="O101" s="246">
        <v>24601</v>
      </c>
      <c r="P101" s="247">
        <v>3</v>
      </c>
      <c r="Q101" s="246">
        <v>358</v>
      </c>
      <c r="R101" s="247">
        <f>SUM(N101:Q101)</f>
        <v>45042</v>
      </c>
      <c r="S101" s="248">
        <f>R101/$R$9</f>
        <v>0.0036228366597095313</v>
      </c>
      <c r="T101" s="259">
        <v>19227</v>
      </c>
      <c r="U101" s="246">
        <v>22081</v>
      </c>
      <c r="V101" s="247">
        <v>9</v>
      </c>
      <c r="W101" s="246">
        <v>0</v>
      </c>
      <c r="X101" s="247">
        <f>SUM(T101:W101)</f>
        <v>41317</v>
      </c>
      <c r="Y101" s="250">
        <f>IF(ISERROR(R101/X101-1),"         /0",(R101/X101-1))</f>
        <v>0.09015659413800625</v>
      </c>
    </row>
    <row r="102" spans="1:25" s="103" customFormat="1" ht="19.5" customHeight="1">
      <c r="A102" s="244" t="s">
        <v>381</v>
      </c>
      <c r="B102" s="245">
        <v>1758</v>
      </c>
      <c r="C102" s="246">
        <v>1815</v>
      </c>
      <c r="D102" s="247">
        <v>0</v>
      </c>
      <c r="E102" s="246">
        <v>0</v>
      </c>
      <c r="F102" s="247">
        <f>SUM(B102:E102)</f>
        <v>3573</v>
      </c>
      <c r="G102" s="248">
        <f>F102/$F$9</f>
        <v>0.0031412563091073576</v>
      </c>
      <c r="H102" s="245">
        <v>1956</v>
      </c>
      <c r="I102" s="246">
        <v>2039</v>
      </c>
      <c r="J102" s="247">
        <v>199</v>
      </c>
      <c r="K102" s="246">
        <v>121</v>
      </c>
      <c r="L102" s="247">
        <f>SUM(H102:K102)</f>
        <v>4315</v>
      </c>
      <c r="M102" s="249">
        <f>IF(ISERROR(F102/L102-1),"         /0",(F102/L102-1))</f>
        <v>-0.17195828505214372</v>
      </c>
      <c r="N102" s="245">
        <v>17698</v>
      </c>
      <c r="O102" s="246">
        <v>18355</v>
      </c>
      <c r="P102" s="247">
        <v>1416</v>
      </c>
      <c r="Q102" s="246">
        <v>909</v>
      </c>
      <c r="R102" s="247">
        <f>SUM(N102:Q102)</f>
        <v>38378</v>
      </c>
      <c r="S102" s="248">
        <f>R102/$R$9</f>
        <v>0.003086835072295466</v>
      </c>
      <c r="T102" s="259">
        <v>20553</v>
      </c>
      <c r="U102" s="246">
        <v>21780</v>
      </c>
      <c r="V102" s="247">
        <v>208</v>
      </c>
      <c r="W102" s="246">
        <v>130</v>
      </c>
      <c r="X102" s="247">
        <f>SUM(T102:W102)</f>
        <v>42671</v>
      </c>
      <c r="Y102" s="250">
        <f>IF(ISERROR(R102/X102-1),"         /0",(R102/X102-1))</f>
        <v>-0.10060696960464954</v>
      </c>
    </row>
    <row r="103" spans="1:25" s="103" customFormat="1" ht="19.5" customHeight="1">
      <c r="A103" s="244" t="s">
        <v>382</v>
      </c>
      <c r="B103" s="245">
        <v>1758</v>
      </c>
      <c r="C103" s="246">
        <v>1331</v>
      </c>
      <c r="D103" s="247">
        <v>170</v>
      </c>
      <c r="E103" s="246">
        <v>173</v>
      </c>
      <c r="F103" s="247">
        <f>SUM(B103:E103)</f>
        <v>3432</v>
      </c>
      <c r="G103" s="248">
        <f>F103/$F$9</f>
        <v>0.003017294053416303</v>
      </c>
      <c r="H103" s="245">
        <v>1764</v>
      </c>
      <c r="I103" s="246">
        <v>1566</v>
      </c>
      <c r="J103" s="247"/>
      <c r="K103" s="246"/>
      <c r="L103" s="247">
        <f>SUM(H103:K103)</f>
        <v>3330</v>
      </c>
      <c r="M103" s="249">
        <f>IF(ISERROR(F103/L103-1),"         /0",(F103/L103-1))</f>
        <v>0.03063063063063054</v>
      </c>
      <c r="N103" s="245">
        <v>16365</v>
      </c>
      <c r="O103" s="246">
        <v>15708</v>
      </c>
      <c r="P103" s="247">
        <v>170</v>
      </c>
      <c r="Q103" s="246">
        <v>173</v>
      </c>
      <c r="R103" s="247">
        <f>SUM(N103:Q103)</f>
        <v>32416</v>
      </c>
      <c r="S103" s="248">
        <f>R103/$R$9</f>
        <v>0.0026072970374571326</v>
      </c>
      <c r="T103" s="259">
        <v>18729</v>
      </c>
      <c r="U103" s="246">
        <v>18234</v>
      </c>
      <c r="V103" s="247">
        <v>11</v>
      </c>
      <c r="W103" s="246">
        <v>0</v>
      </c>
      <c r="X103" s="247">
        <f>SUM(T103:W103)</f>
        <v>36974</v>
      </c>
      <c r="Y103" s="250">
        <f>IF(ISERROR(R103/X103-1),"         /0",(R103/X103-1))</f>
        <v>-0.12327581543787525</v>
      </c>
    </row>
    <row r="104" spans="1:25" s="103" customFormat="1" ht="19.5" customHeight="1">
      <c r="A104" s="244" t="s">
        <v>383</v>
      </c>
      <c r="B104" s="245">
        <v>1575</v>
      </c>
      <c r="C104" s="246">
        <v>1717</v>
      </c>
      <c r="D104" s="247">
        <v>0</v>
      </c>
      <c r="E104" s="246">
        <v>0</v>
      </c>
      <c r="F104" s="247">
        <f>SUM(B104:E104)</f>
        <v>3292</v>
      </c>
      <c r="G104" s="248">
        <f>F104/$F$9</f>
        <v>0.002894210962659228</v>
      </c>
      <c r="H104" s="245">
        <v>1395</v>
      </c>
      <c r="I104" s="246">
        <v>1471</v>
      </c>
      <c r="J104" s="247"/>
      <c r="K104" s="246"/>
      <c r="L104" s="247">
        <f>SUM(H104:K104)</f>
        <v>2866</v>
      </c>
      <c r="M104" s="249">
        <f>IF(ISERROR(F104/L104-1),"         /0",(F104/L104-1))</f>
        <v>0.14863921842288907</v>
      </c>
      <c r="N104" s="245">
        <v>18873</v>
      </c>
      <c r="O104" s="246">
        <v>17691</v>
      </c>
      <c r="P104" s="247"/>
      <c r="Q104" s="246"/>
      <c r="R104" s="247">
        <f>SUM(N104:Q104)</f>
        <v>36564</v>
      </c>
      <c r="S104" s="248">
        <f>R104/$R$9</f>
        <v>0.002940930678602622</v>
      </c>
      <c r="T104" s="259">
        <v>12147</v>
      </c>
      <c r="U104" s="246">
        <v>11701</v>
      </c>
      <c r="V104" s="247"/>
      <c r="W104" s="246"/>
      <c r="X104" s="247">
        <f>SUM(T104:W104)</f>
        <v>23848</v>
      </c>
      <c r="Y104" s="250">
        <f>IF(ISERROR(R104/X104-1),"         /0",(R104/X104-1))</f>
        <v>0.533210332103321</v>
      </c>
    </row>
    <row r="105" spans="1:25" s="103" customFormat="1" ht="19.5" customHeight="1">
      <c r="A105" s="244" t="s">
        <v>384</v>
      </c>
      <c r="B105" s="245">
        <v>1669</v>
      </c>
      <c r="C105" s="246">
        <v>1578</v>
      </c>
      <c r="D105" s="247">
        <v>0</v>
      </c>
      <c r="E105" s="246">
        <v>0</v>
      </c>
      <c r="F105" s="247">
        <f>SUM(B105:E105)</f>
        <v>3247</v>
      </c>
      <c r="G105" s="248">
        <f>F105/$F$9</f>
        <v>0.002854648540630168</v>
      </c>
      <c r="H105" s="245">
        <v>1204</v>
      </c>
      <c r="I105" s="246">
        <v>1065</v>
      </c>
      <c r="J105" s="247"/>
      <c r="K105" s="246"/>
      <c r="L105" s="247">
        <f>SUM(H105:K105)</f>
        <v>2269</v>
      </c>
      <c r="M105" s="249">
        <f>IF(ISERROR(F105/L105-1),"         /0",(F105/L105-1))</f>
        <v>0.4310268840899074</v>
      </c>
      <c r="N105" s="245">
        <v>19897</v>
      </c>
      <c r="O105" s="246">
        <v>17430</v>
      </c>
      <c r="P105" s="247"/>
      <c r="Q105" s="246">
        <v>121</v>
      </c>
      <c r="R105" s="247">
        <f>SUM(N105:Q105)</f>
        <v>37448</v>
      </c>
      <c r="S105" s="248">
        <f>R105/$R$9</f>
        <v>0.003012032929994284</v>
      </c>
      <c r="T105" s="259">
        <v>8838</v>
      </c>
      <c r="U105" s="246">
        <v>8066</v>
      </c>
      <c r="V105" s="247"/>
      <c r="W105" s="246"/>
      <c r="X105" s="247">
        <f>SUM(T105:W105)</f>
        <v>16904</v>
      </c>
      <c r="Y105" s="250">
        <f>IF(ISERROR(R105/X105-1),"         /0",(R105/X105-1))</f>
        <v>1.2153336488405113</v>
      </c>
    </row>
    <row r="106" spans="1:25" s="103" customFormat="1" ht="19.5" customHeight="1">
      <c r="A106" s="244" t="s">
        <v>385</v>
      </c>
      <c r="B106" s="245">
        <v>1566</v>
      </c>
      <c r="C106" s="246">
        <v>1663</v>
      </c>
      <c r="D106" s="247">
        <v>0</v>
      </c>
      <c r="E106" s="246">
        <v>0</v>
      </c>
      <c r="F106" s="247">
        <f t="shared" si="50"/>
        <v>3229</v>
      </c>
      <c r="G106" s="248">
        <f t="shared" si="51"/>
        <v>0.0028388235718185438</v>
      </c>
      <c r="H106" s="245">
        <v>1422</v>
      </c>
      <c r="I106" s="246">
        <v>1379</v>
      </c>
      <c r="J106" s="247">
        <v>0</v>
      </c>
      <c r="K106" s="246"/>
      <c r="L106" s="247">
        <f t="shared" si="52"/>
        <v>2801</v>
      </c>
      <c r="M106" s="249">
        <f t="shared" si="53"/>
        <v>0.15280257051053203</v>
      </c>
      <c r="N106" s="245">
        <v>15716</v>
      </c>
      <c r="O106" s="246">
        <v>14815</v>
      </c>
      <c r="P106" s="247">
        <v>0</v>
      </c>
      <c r="Q106" s="246">
        <v>95</v>
      </c>
      <c r="R106" s="247">
        <f t="shared" si="54"/>
        <v>30626</v>
      </c>
      <c r="S106" s="248">
        <f t="shared" si="55"/>
        <v>0.002463323021630125</v>
      </c>
      <c r="T106" s="259">
        <v>13734</v>
      </c>
      <c r="U106" s="246">
        <v>13284</v>
      </c>
      <c r="V106" s="247">
        <v>0</v>
      </c>
      <c r="W106" s="246">
        <v>0</v>
      </c>
      <c r="X106" s="247">
        <f t="shared" si="56"/>
        <v>27018</v>
      </c>
      <c r="Y106" s="250">
        <f t="shared" si="57"/>
        <v>0.13354060256125555</v>
      </c>
    </row>
    <row r="107" spans="1:25" s="103" customFormat="1" ht="19.5" customHeight="1">
      <c r="A107" s="244" t="s">
        <v>386</v>
      </c>
      <c r="B107" s="245">
        <v>1331</v>
      </c>
      <c r="C107" s="246">
        <v>1367</v>
      </c>
      <c r="D107" s="247">
        <v>14</v>
      </c>
      <c r="E107" s="246">
        <v>0</v>
      </c>
      <c r="F107" s="247">
        <f t="shared" si="50"/>
        <v>2712</v>
      </c>
      <c r="G107" s="248">
        <f t="shared" si="51"/>
        <v>0.0023842953009513444</v>
      </c>
      <c r="H107" s="245">
        <v>780</v>
      </c>
      <c r="I107" s="246">
        <v>802</v>
      </c>
      <c r="J107" s="247">
        <v>3</v>
      </c>
      <c r="K107" s="246"/>
      <c r="L107" s="247">
        <f t="shared" si="52"/>
        <v>1585</v>
      </c>
      <c r="M107" s="249">
        <f t="shared" si="53"/>
        <v>0.7110410094637225</v>
      </c>
      <c r="N107" s="245">
        <v>11537</v>
      </c>
      <c r="O107" s="246">
        <v>8527</v>
      </c>
      <c r="P107" s="247">
        <v>476</v>
      </c>
      <c r="Q107" s="246">
        <v>549</v>
      </c>
      <c r="R107" s="247">
        <f t="shared" si="54"/>
        <v>21089</v>
      </c>
      <c r="S107" s="248">
        <f t="shared" si="55"/>
        <v>0.00169623911719316</v>
      </c>
      <c r="T107" s="259">
        <v>9083</v>
      </c>
      <c r="U107" s="246">
        <v>7901</v>
      </c>
      <c r="V107" s="247">
        <v>487</v>
      </c>
      <c r="W107" s="246">
        <v>376</v>
      </c>
      <c r="X107" s="247">
        <f t="shared" si="56"/>
        <v>17847</v>
      </c>
      <c r="Y107" s="250">
        <f t="shared" si="57"/>
        <v>0.18165518014232074</v>
      </c>
    </row>
    <row r="108" spans="1:25" s="103" customFormat="1" ht="19.5" customHeight="1">
      <c r="A108" s="244" t="s">
        <v>387</v>
      </c>
      <c r="B108" s="245">
        <v>1147</v>
      </c>
      <c r="C108" s="246">
        <v>1113</v>
      </c>
      <c r="D108" s="247">
        <v>0</v>
      </c>
      <c r="E108" s="246">
        <v>0</v>
      </c>
      <c r="F108" s="247">
        <f aca="true" t="shared" si="58" ref="F108:F120">SUM(B108:E108)</f>
        <v>2260</v>
      </c>
      <c r="G108" s="248">
        <f aca="true" t="shared" si="59" ref="G108:G120">F108/$F$9</f>
        <v>0.001986912750792787</v>
      </c>
      <c r="H108" s="245">
        <v>928</v>
      </c>
      <c r="I108" s="246">
        <v>1040</v>
      </c>
      <c r="J108" s="247"/>
      <c r="K108" s="246"/>
      <c r="L108" s="247">
        <f aca="true" t="shared" si="60" ref="L108:L120">SUM(H108:K108)</f>
        <v>1968</v>
      </c>
      <c r="M108" s="249">
        <f aca="true" t="shared" si="61" ref="M108:M120">IF(ISERROR(F108/L108-1),"         /0",(F108/L108-1))</f>
        <v>0.14837398373983746</v>
      </c>
      <c r="N108" s="245">
        <v>11063</v>
      </c>
      <c r="O108" s="246">
        <v>11418</v>
      </c>
      <c r="P108" s="247"/>
      <c r="Q108" s="246"/>
      <c r="R108" s="247">
        <f aca="true" t="shared" si="62" ref="R108:R120">SUM(N108:Q108)</f>
        <v>22481</v>
      </c>
      <c r="S108" s="248">
        <f aca="true" t="shared" si="63" ref="S108:S120">R108/$R$9</f>
        <v>0.001808201033411704</v>
      </c>
      <c r="T108" s="259">
        <v>9475</v>
      </c>
      <c r="U108" s="246">
        <v>9042</v>
      </c>
      <c r="V108" s="247">
        <v>0</v>
      </c>
      <c r="W108" s="246">
        <v>0</v>
      </c>
      <c r="X108" s="247">
        <f aca="true" t="shared" si="64" ref="X108:X120">SUM(T108:W108)</f>
        <v>18517</v>
      </c>
      <c r="Y108" s="250">
        <f aca="true" t="shared" si="65" ref="Y108:Y120">IF(ISERROR(R108/X108-1),"         /0",(R108/X108-1))</f>
        <v>0.21407355403143047</v>
      </c>
    </row>
    <row r="109" spans="1:25" s="103" customFormat="1" ht="19.5" customHeight="1">
      <c r="A109" s="244" t="s">
        <v>388</v>
      </c>
      <c r="B109" s="245">
        <v>974</v>
      </c>
      <c r="C109" s="246">
        <v>1101</v>
      </c>
      <c r="D109" s="247">
        <v>10</v>
      </c>
      <c r="E109" s="246">
        <v>0</v>
      </c>
      <c r="F109" s="247">
        <f t="shared" si="58"/>
        <v>2085</v>
      </c>
      <c r="G109" s="248">
        <f t="shared" si="59"/>
        <v>0.0018330588873464429</v>
      </c>
      <c r="H109" s="245">
        <v>681</v>
      </c>
      <c r="I109" s="246">
        <v>843</v>
      </c>
      <c r="J109" s="247">
        <v>10</v>
      </c>
      <c r="K109" s="246"/>
      <c r="L109" s="247">
        <f t="shared" si="60"/>
        <v>1534</v>
      </c>
      <c r="M109" s="249">
        <f t="shared" si="61"/>
        <v>0.3591916558018253</v>
      </c>
      <c r="N109" s="245">
        <v>12542</v>
      </c>
      <c r="O109" s="246">
        <v>11721</v>
      </c>
      <c r="P109" s="247">
        <v>34</v>
      </c>
      <c r="Q109" s="246">
        <v>0</v>
      </c>
      <c r="R109" s="247">
        <f t="shared" si="62"/>
        <v>24297</v>
      </c>
      <c r="S109" s="248">
        <f t="shared" si="63"/>
        <v>0.001954266291926701</v>
      </c>
      <c r="T109" s="259">
        <v>11552</v>
      </c>
      <c r="U109" s="246">
        <v>11903</v>
      </c>
      <c r="V109" s="247">
        <v>110</v>
      </c>
      <c r="W109" s="246">
        <v>0</v>
      </c>
      <c r="X109" s="247">
        <f t="shared" si="64"/>
        <v>23565</v>
      </c>
      <c r="Y109" s="250">
        <f t="shared" si="65"/>
        <v>0.031063017186505393</v>
      </c>
    </row>
    <row r="110" spans="1:25" s="103" customFormat="1" ht="19.5" customHeight="1">
      <c r="A110" s="244" t="s">
        <v>389</v>
      </c>
      <c r="B110" s="245">
        <v>832</v>
      </c>
      <c r="C110" s="246">
        <v>790</v>
      </c>
      <c r="D110" s="247">
        <v>18</v>
      </c>
      <c r="E110" s="246">
        <v>0</v>
      </c>
      <c r="F110" s="247">
        <f t="shared" si="58"/>
        <v>1640</v>
      </c>
      <c r="G110" s="248">
        <f t="shared" si="59"/>
        <v>0.0014418304917257392</v>
      </c>
      <c r="H110" s="245">
        <v>566</v>
      </c>
      <c r="I110" s="246">
        <v>501</v>
      </c>
      <c r="J110" s="247">
        <v>153</v>
      </c>
      <c r="K110" s="246">
        <v>153</v>
      </c>
      <c r="L110" s="247">
        <f t="shared" si="60"/>
        <v>1373</v>
      </c>
      <c r="M110" s="249">
        <f t="shared" si="61"/>
        <v>0.19446467589220684</v>
      </c>
      <c r="N110" s="245">
        <v>7212</v>
      </c>
      <c r="O110" s="246">
        <v>7088</v>
      </c>
      <c r="P110" s="247">
        <v>21</v>
      </c>
      <c r="Q110" s="246">
        <v>53</v>
      </c>
      <c r="R110" s="247">
        <f t="shared" si="62"/>
        <v>14374</v>
      </c>
      <c r="S110" s="248">
        <f t="shared" si="63"/>
        <v>0.0011561354768141912</v>
      </c>
      <c r="T110" s="259">
        <v>4865</v>
      </c>
      <c r="U110" s="246">
        <v>4625</v>
      </c>
      <c r="V110" s="247">
        <v>171</v>
      </c>
      <c r="W110" s="246">
        <v>189</v>
      </c>
      <c r="X110" s="247">
        <f t="shared" si="64"/>
        <v>9850</v>
      </c>
      <c r="Y110" s="250">
        <f t="shared" si="65"/>
        <v>0.4592893401015228</v>
      </c>
    </row>
    <row r="111" spans="1:25" s="103" customFormat="1" ht="19.5" customHeight="1">
      <c r="A111" s="244" t="s">
        <v>390</v>
      </c>
      <c r="B111" s="245">
        <v>598</v>
      </c>
      <c r="C111" s="246">
        <v>575</v>
      </c>
      <c r="D111" s="247">
        <v>0</v>
      </c>
      <c r="E111" s="246">
        <v>0</v>
      </c>
      <c r="F111" s="247">
        <f t="shared" si="58"/>
        <v>1173</v>
      </c>
      <c r="G111" s="248">
        <f t="shared" si="59"/>
        <v>0.001031260467557495</v>
      </c>
      <c r="H111" s="245">
        <v>68</v>
      </c>
      <c r="I111" s="246">
        <v>58</v>
      </c>
      <c r="J111" s="247"/>
      <c r="K111" s="246"/>
      <c r="L111" s="247">
        <f t="shared" si="60"/>
        <v>126</v>
      </c>
      <c r="M111" s="249">
        <f t="shared" si="61"/>
        <v>8.30952380952381</v>
      </c>
      <c r="N111" s="245">
        <v>2784</v>
      </c>
      <c r="O111" s="246">
        <v>1230</v>
      </c>
      <c r="P111" s="247"/>
      <c r="Q111" s="246">
        <v>1</v>
      </c>
      <c r="R111" s="247">
        <f t="shared" si="62"/>
        <v>4015</v>
      </c>
      <c r="S111" s="248">
        <f t="shared" si="63"/>
        <v>0.00032293613047230956</v>
      </c>
      <c r="T111" s="259">
        <v>1257</v>
      </c>
      <c r="U111" s="246">
        <v>588</v>
      </c>
      <c r="V111" s="247">
        <v>8</v>
      </c>
      <c r="W111" s="246">
        <v>0</v>
      </c>
      <c r="X111" s="247">
        <f t="shared" si="64"/>
        <v>1853</v>
      </c>
      <c r="Y111" s="250">
        <f t="shared" si="65"/>
        <v>1.166756610901241</v>
      </c>
    </row>
    <row r="112" spans="1:25" s="103" customFormat="1" ht="19.5" customHeight="1" thickBot="1">
      <c r="A112" s="251" t="s">
        <v>274</v>
      </c>
      <c r="B112" s="252">
        <v>14414</v>
      </c>
      <c r="C112" s="253">
        <v>11828</v>
      </c>
      <c r="D112" s="254">
        <v>131</v>
      </c>
      <c r="E112" s="253">
        <v>108</v>
      </c>
      <c r="F112" s="254">
        <f t="shared" si="58"/>
        <v>26481</v>
      </c>
      <c r="G112" s="255">
        <f t="shared" si="59"/>
        <v>0.023281166616700794</v>
      </c>
      <c r="H112" s="252">
        <v>10881</v>
      </c>
      <c r="I112" s="253">
        <v>10319</v>
      </c>
      <c r="J112" s="254">
        <v>122</v>
      </c>
      <c r="K112" s="253">
        <v>116</v>
      </c>
      <c r="L112" s="254">
        <f t="shared" si="60"/>
        <v>21438</v>
      </c>
      <c r="M112" s="256">
        <f t="shared" si="61"/>
        <v>0.23523649594178564</v>
      </c>
      <c r="N112" s="252">
        <v>147378</v>
      </c>
      <c r="O112" s="253">
        <v>131916</v>
      </c>
      <c r="P112" s="254">
        <v>1672</v>
      </c>
      <c r="Q112" s="253">
        <v>1975</v>
      </c>
      <c r="R112" s="254">
        <f t="shared" si="62"/>
        <v>282941</v>
      </c>
      <c r="S112" s="255">
        <f t="shared" si="63"/>
        <v>0.02275762682240741</v>
      </c>
      <c r="T112" s="260">
        <v>134465</v>
      </c>
      <c r="U112" s="253">
        <v>120834</v>
      </c>
      <c r="V112" s="254">
        <v>781</v>
      </c>
      <c r="W112" s="253">
        <v>543</v>
      </c>
      <c r="X112" s="254">
        <f t="shared" si="64"/>
        <v>256623</v>
      </c>
      <c r="Y112" s="257">
        <f t="shared" si="65"/>
        <v>0.102555110025212</v>
      </c>
    </row>
    <row r="113" spans="1:25" s="111" customFormat="1" ht="19.5" customHeight="1">
      <c r="A113" s="118" t="s">
        <v>49</v>
      </c>
      <c r="B113" s="115">
        <f>SUM(B114:B119)</f>
        <v>17859</v>
      </c>
      <c r="C113" s="114">
        <f>SUM(C114:C119)</f>
        <v>19217</v>
      </c>
      <c r="D113" s="113">
        <f>SUM(D114:D119)</f>
        <v>107</v>
      </c>
      <c r="E113" s="114">
        <f>SUM(E114:E119)</f>
        <v>194</v>
      </c>
      <c r="F113" s="113">
        <f t="shared" si="58"/>
        <v>37377</v>
      </c>
      <c r="G113" s="116">
        <f t="shared" si="59"/>
        <v>0.03286054773733717</v>
      </c>
      <c r="H113" s="115">
        <f>SUM(H114:H119)</f>
        <v>11294</v>
      </c>
      <c r="I113" s="114">
        <f>SUM(I114:I119)</f>
        <v>11817</v>
      </c>
      <c r="J113" s="113">
        <f>SUM(J114:J119)</f>
        <v>93</v>
      </c>
      <c r="K113" s="114">
        <f>SUM(K114:K119)</f>
        <v>149</v>
      </c>
      <c r="L113" s="113">
        <f t="shared" si="60"/>
        <v>23353</v>
      </c>
      <c r="M113" s="117">
        <f t="shared" si="61"/>
        <v>0.6005224168201089</v>
      </c>
      <c r="N113" s="115">
        <f>SUM(N114:N119)</f>
        <v>171103</v>
      </c>
      <c r="O113" s="114">
        <f>SUM(O114:O119)</f>
        <v>175573</v>
      </c>
      <c r="P113" s="113">
        <f>SUM(P114:P119)</f>
        <v>4979</v>
      </c>
      <c r="Q113" s="114">
        <f>SUM(Q114:Q119)</f>
        <v>5381</v>
      </c>
      <c r="R113" s="113">
        <f t="shared" si="62"/>
        <v>357036</v>
      </c>
      <c r="S113" s="116">
        <f t="shared" si="63"/>
        <v>0.028717266321123668</v>
      </c>
      <c r="T113" s="115">
        <f>SUM(T114:T119)</f>
        <v>141203</v>
      </c>
      <c r="U113" s="114">
        <f>SUM(U114:U119)</f>
        <v>145299</v>
      </c>
      <c r="V113" s="113">
        <f>SUM(V114:V119)</f>
        <v>2687</v>
      </c>
      <c r="W113" s="114">
        <f>SUM(W114:W119)</f>
        <v>2618</v>
      </c>
      <c r="X113" s="113">
        <f t="shared" si="64"/>
        <v>291807</v>
      </c>
      <c r="Y113" s="112">
        <f t="shared" si="65"/>
        <v>0.2235347335739033</v>
      </c>
    </row>
    <row r="114" spans="1:25" ht="19.5" customHeight="1">
      <c r="A114" s="237" t="s">
        <v>391</v>
      </c>
      <c r="B114" s="238">
        <v>6093</v>
      </c>
      <c r="C114" s="239">
        <v>6882</v>
      </c>
      <c r="D114" s="240">
        <v>6</v>
      </c>
      <c r="E114" s="239">
        <v>0</v>
      </c>
      <c r="F114" s="240">
        <f t="shared" si="58"/>
        <v>12981</v>
      </c>
      <c r="G114" s="241">
        <f t="shared" si="59"/>
        <v>0.011412440007982817</v>
      </c>
      <c r="H114" s="238">
        <v>3867</v>
      </c>
      <c r="I114" s="239">
        <v>4104</v>
      </c>
      <c r="J114" s="240">
        <v>15</v>
      </c>
      <c r="K114" s="239">
        <v>53</v>
      </c>
      <c r="L114" s="240">
        <f t="shared" si="60"/>
        <v>8039</v>
      </c>
      <c r="M114" s="242">
        <f t="shared" si="61"/>
        <v>0.614753078741137</v>
      </c>
      <c r="N114" s="238">
        <v>66588</v>
      </c>
      <c r="O114" s="239">
        <v>69327</v>
      </c>
      <c r="P114" s="240">
        <v>53</v>
      </c>
      <c r="Q114" s="239">
        <v>140</v>
      </c>
      <c r="R114" s="240">
        <f t="shared" si="62"/>
        <v>136108</v>
      </c>
      <c r="S114" s="241">
        <f t="shared" si="63"/>
        <v>0.010947494606805757</v>
      </c>
      <c r="T114" s="258">
        <v>50285</v>
      </c>
      <c r="U114" s="239">
        <v>50672</v>
      </c>
      <c r="V114" s="240">
        <v>28</v>
      </c>
      <c r="W114" s="239">
        <v>78</v>
      </c>
      <c r="X114" s="240">
        <f t="shared" si="64"/>
        <v>101063</v>
      </c>
      <c r="Y114" s="243">
        <f t="shared" si="65"/>
        <v>0.3467638997457032</v>
      </c>
    </row>
    <row r="115" spans="1:25" ht="19.5" customHeight="1">
      <c r="A115" s="244" t="s">
        <v>392</v>
      </c>
      <c r="B115" s="245">
        <v>4293</v>
      </c>
      <c r="C115" s="246">
        <v>3652</v>
      </c>
      <c r="D115" s="247">
        <v>0</v>
      </c>
      <c r="E115" s="246">
        <v>0</v>
      </c>
      <c r="F115" s="247">
        <f t="shared" si="58"/>
        <v>7945</v>
      </c>
      <c r="G115" s="248">
        <f t="shared" si="59"/>
        <v>0.006984965400464023</v>
      </c>
      <c r="H115" s="245">
        <v>1480</v>
      </c>
      <c r="I115" s="246">
        <v>1991</v>
      </c>
      <c r="J115" s="247">
        <v>0</v>
      </c>
      <c r="K115" s="246">
        <v>0</v>
      </c>
      <c r="L115" s="247">
        <f t="shared" si="60"/>
        <v>3471</v>
      </c>
      <c r="M115" s="249">
        <f t="shared" si="61"/>
        <v>1.288965715932008</v>
      </c>
      <c r="N115" s="245">
        <v>29112</v>
      </c>
      <c r="O115" s="246">
        <v>30008</v>
      </c>
      <c r="P115" s="247">
        <v>2863</v>
      </c>
      <c r="Q115" s="246">
        <v>2896</v>
      </c>
      <c r="R115" s="247">
        <f t="shared" si="62"/>
        <v>64879</v>
      </c>
      <c r="S115" s="248">
        <f t="shared" si="63"/>
        <v>0.005218374398234862</v>
      </c>
      <c r="T115" s="259">
        <v>13437</v>
      </c>
      <c r="U115" s="246">
        <v>16083</v>
      </c>
      <c r="V115" s="247">
        <v>1773</v>
      </c>
      <c r="W115" s="246">
        <v>1752</v>
      </c>
      <c r="X115" s="247">
        <f t="shared" si="64"/>
        <v>33045</v>
      </c>
      <c r="Y115" s="250">
        <f t="shared" si="65"/>
        <v>0.963353003480103</v>
      </c>
    </row>
    <row r="116" spans="1:25" ht="19.5" customHeight="1">
      <c r="A116" s="244" t="s">
        <v>393</v>
      </c>
      <c r="B116" s="245">
        <v>3343</v>
      </c>
      <c r="C116" s="246">
        <v>3793</v>
      </c>
      <c r="D116" s="247">
        <v>2</v>
      </c>
      <c r="E116" s="246">
        <v>0</v>
      </c>
      <c r="F116" s="247">
        <f t="shared" si="58"/>
        <v>7138</v>
      </c>
      <c r="G116" s="248">
        <f t="shared" si="59"/>
        <v>0.0062754792987428825</v>
      </c>
      <c r="H116" s="245">
        <v>2573</v>
      </c>
      <c r="I116" s="246">
        <v>2881</v>
      </c>
      <c r="J116" s="247">
        <v>1</v>
      </c>
      <c r="K116" s="246">
        <v>0</v>
      </c>
      <c r="L116" s="247">
        <f t="shared" si="60"/>
        <v>5455</v>
      </c>
      <c r="M116" s="249">
        <f t="shared" si="61"/>
        <v>0.30852428964252976</v>
      </c>
      <c r="N116" s="245">
        <v>33899</v>
      </c>
      <c r="O116" s="246">
        <v>37857</v>
      </c>
      <c r="P116" s="247">
        <v>85</v>
      </c>
      <c r="Q116" s="246">
        <v>170</v>
      </c>
      <c r="R116" s="247">
        <f t="shared" si="62"/>
        <v>72011</v>
      </c>
      <c r="S116" s="248">
        <f t="shared" si="63"/>
        <v>0.005792018354032749</v>
      </c>
      <c r="T116" s="259">
        <v>31150</v>
      </c>
      <c r="U116" s="246">
        <v>33731</v>
      </c>
      <c r="V116" s="247">
        <v>156</v>
      </c>
      <c r="W116" s="246">
        <v>66</v>
      </c>
      <c r="X116" s="247">
        <f t="shared" si="64"/>
        <v>65103</v>
      </c>
      <c r="Y116" s="250">
        <f t="shared" si="65"/>
        <v>0.10610878146936398</v>
      </c>
    </row>
    <row r="117" spans="1:25" ht="19.5" customHeight="1">
      <c r="A117" s="244" t="s">
        <v>394</v>
      </c>
      <c r="B117" s="245">
        <v>1957</v>
      </c>
      <c r="C117" s="246">
        <v>2585</v>
      </c>
      <c r="D117" s="247">
        <v>0</v>
      </c>
      <c r="E117" s="246">
        <v>0</v>
      </c>
      <c r="F117" s="247">
        <f t="shared" si="58"/>
        <v>4542</v>
      </c>
      <c r="G117" s="248">
        <f t="shared" si="59"/>
        <v>0.003993167130133114</v>
      </c>
      <c r="H117" s="245">
        <v>811</v>
      </c>
      <c r="I117" s="246">
        <v>706</v>
      </c>
      <c r="J117" s="247"/>
      <c r="K117" s="246"/>
      <c r="L117" s="247">
        <f t="shared" si="60"/>
        <v>1517</v>
      </c>
      <c r="M117" s="249">
        <f t="shared" si="61"/>
        <v>1.994067237969677</v>
      </c>
      <c r="N117" s="245">
        <v>10864</v>
      </c>
      <c r="O117" s="246">
        <v>10998</v>
      </c>
      <c r="P117" s="247"/>
      <c r="Q117" s="246"/>
      <c r="R117" s="247">
        <f t="shared" si="62"/>
        <v>21862</v>
      </c>
      <c r="S117" s="248">
        <f t="shared" si="63"/>
        <v>0.0017584133709553256</v>
      </c>
      <c r="T117" s="259">
        <v>10141</v>
      </c>
      <c r="U117" s="246">
        <v>8922</v>
      </c>
      <c r="V117" s="247"/>
      <c r="W117" s="246"/>
      <c r="X117" s="247">
        <f t="shared" si="64"/>
        <v>19063</v>
      </c>
      <c r="Y117" s="250">
        <f t="shared" si="65"/>
        <v>0.1468289356344752</v>
      </c>
    </row>
    <row r="118" spans="1:25" ht="19.5" customHeight="1">
      <c r="A118" s="244" t="s">
        <v>395</v>
      </c>
      <c r="B118" s="245">
        <v>298</v>
      </c>
      <c r="C118" s="246">
        <v>281</v>
      </c>
      <c r="D118" s="247">
        <v>0</v>
      </c>
      <c r="E118" s="246">
        <v>0</v>
      </c>
      <c r="F118" s="247">
        <f t="shared" si="58"/>
        <v>579</v>
      </c>
      <c r="G118" s="248">
        <f t="shared" si="59"/>
        <v>0.0005090364967739043</v>
      </c>
      <c r="H118" s="245">
        <v>335</v>
      </c>
      <c r="I118" s="246">
        <v>283</v>
      </c>
      <c r="J118" s="247">
        <v>6</v>
      </c>
      <c r="K118" s="246">
        <v>4</v>
      </c>
      <c r="L118" s="247">
        <f t="shared" si="60"/>
        <v>628</v>
      </c>
      <c r="M118" s="249">
        <f t="shared" si="61"/>
        <v>-0.07802547770700641</v>
      </c>
      <c r="N118" s="245">
        <v>4232</v>
      </c>
      <c r="O118" s="246">
        <v>3969</v>
      </c>
      <c r="P118" s="247">
        <v>8</v>
      </c>
      <c r="Q118" s="246">
        <v>20</v>
      </c>
      <c r="R118" s="247">
        <f t="shared" si="62"/>
        <v>8229</v>
      </c>
      <c r="S118" s="248">
        <f t="shared" si="63"/>
        <v>0.0006618783107488507</v>
      </c>
      <c r="T118" s="259">
        <v>3252</v>
      </c>
      <c r="U118" s="246">
        <v>3487</v>
      </c>
      <c r="V118" s="247">
        <v>157</v>
      </c>
      <c r="W118" s="246">
        <v>122</v>
      </c>
      <c r="X118" s="247">
        <f t="shared" si="64"/>
        <v>7018</v>
      </c>
      <c r="Y118" s="250">
        <f t="shared" si="65"/>
        <v>0.1725562838415502</v>
      </c>
    </row>
    <row r="119" spans="1:25" ht="19.5" customHeight="1" thickBot="1">
      <c r="A119" s="244" t="s">
        <v>274</v>
      </c>
      <c r="B119" s="245">
        <v>1875</v>
      </c>
      <c r="C119" s="246">
        <v>2024</v>
      </c>
      <c r="D119" s="247">
        <v>99</v>
      </c>
      <c r="E119" s="246">
        <v>194</v>
      </c>
      <c r="F119" s="247">
        <f t="shared" si="58"/>
        <v>4192</v>
      </c>
      <c r="G119" s="248">
        <f t="shared" si="59"/>
        <v>0.003685459403240426</v>
      </c>
      <c r="H119" s="245">
        <v>2228</v>
      </c>
      <c r="I119" s="246">
        <v>1852</v>
      </c>
      <c r="J119" s="247">
        <v>71</v>
      </c>
      <c r="K119" s="246">
        <v>92</v>
      </c>
      <c r="L119" s="247">
        <f t="shared" si="60"/>
        <v>4243</v>
      </c>
      <c r="M119" s="249">
        <f t="shared" si="61"/>
        <v>-0.01201979731322178</v>
      </c>
      <c r="N119" s="245">
        <v>26408</v>
      </c>
      <c r="O119" s="246">
        <v>23414</v>
      </c>
      <c r="P119" s="247">
        <v>1970</v>
      </c>
      <c r="Q119" s="246">
        <v>2155</v>
      </c>
      <c r="R119" s="247">
        <f t="shared" si="62"/>
        <v>53947</v>
      </c>
      <c r="S119" s="248">
        <f t="shared" si="63"/>
        <v>0.004339087280346123</v>
      </c>
      <c r="T119" s="259">
        <v>32938</v>
      </c>
      <c r="U119" s="246">
        <v>32404</v>
      </c>
      <c r="V119" s="247">
        <v>573</v>
      </c>
      <c r="W119" s="246">
        <v>600</v>
      </c>
      <c r="X119" s="247">
        <f t="shared" si="64"/>
        <v>66515</v>
      </c>
      <c r="Y119" s="250">
        <f t="shared" si="65"/>
        <v>-0.18894986093362398</v>
      </c>
    </row>
    <row r="120" spans="1:25" s="103" customFormat="1" ht="19.5" customHeight="1" thickBot="1">
      <c r="A120" s="110" t="s">
        <v>48</v>
      </c>
      <c r="B120" s="107">
        <v>3158</v>
      </c>
      <c r="C120" s="106">
        <v>2986</v>
      </c>
      <c r="D120" s="105">
        <v>5</v>
      </c>
      <c r="E120" s="106">
        <v>6</v>
      </c>
      <c r="F120" s="105">
        <f t="shared" si="58"/>
        <v>6155</v>
      </c>
      <c r="G120" s="108">
        <f t="shared" si="59"/>
        <v>0.005411260168641418</v>
      </c>
      <c r="H120" s="107">
        <v>2458</v>
      </c>
      <c r="I120" s="106">
        <v>2913</v>
      </c>
      <c r="J120" s="105"/>
      <c r="K120" s="106"/>
      <c r="L120" s="105">
        <f t="shared" si="60"/>
        <v>5371</v>
      </c>
      <c r="M120" s="109">
        <f t="shared" si="61"/>
        <v>0.145969093278719</v>
      </c>
      <c r="N120" s="107">
        <v>34477</v>
      </c>
      <c r="O120" s="106">
        <v>34826</v>
      </c>
      <c r="P120" s="105">
        <v>100</v>
      </c>
      <c r="Q120" s="106">
        <v>82</v>
      </c>
      <c r="R120" s="105">
        <f t="shared" si="62"/>
        <v>69485</v>
      </c>
      <c r="S120" s="108">
        <f t="shared" si="63"/>
        <v>0.005588846083653408</v>
      </c>
      <c r="T120" s="107">
        <v>29020</v>
      </c>
      <c r="U120" s="106">
        <v>29641</v>
      </c>
      <c r="V120" s="105">
        <v>2</v>
      </c>
      <c r="W120" s="106">
        <v>6</v>
      </c>
      <c r="X120" s="105">
        <f t="shared" si="64"/>
        <v>58669</v>
      </c>
      <c r="Y120" s="104">
        <f t="shared" si="65"/>
        <v>0.18435630401063596</v>
      </c>
    </row>
    <row r="121" ht="15" thickTop="1">
      <c r="A121" s="63"/>
    </row>
    <row r="122" ht="14.25">
      <c r="A122" s="63" t="s">
        <v>47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121:Y65536 M121:M65536 Y3 M3 M5:M8 Y5:Y8">
    <cfRule type="cellIs" priority="1" dxfId="97" operator="lessThan" stopIfTrue="1">
      <formula>0</formula>
    </cfRule>
  </conditionalFormatting>
  <conditionalFormatting sqref="Y9:Y120 M9:M120">
    <cfRule type="cellIs" priority="2" dxfId="97" operator="lessThan" stopIfTrue="1">
      <formula>0</formula>
    </cfRule>
    <cfRule type="cellIs" priority="3" dxfId="99" operator="greaterThanOrEqual" stopIfTrue="1">
      <formula>0</formula>
    </cfRule>
  </conditionalFormatting>
  <hyperlinks>
    <hyperlink ref="X1" location="INDICE!A1" display="Ir al Indice"/>
  </hyperlinks>
  <printOptions/>
  <pageMargins left="0.7086614173228347" right="0.7086614173228347" top="0.35433070866141736" bottom="0.15748031496062992" header="0.31496062992125984" footer="0.11811023622047245"/>
  <pageSetup horizontalDpi="600" verticalDpi="600" orientation="landscape" scale="4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0"/>
  </sheetPr>
  <dimension ref="A1:Y52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19.57421875" style="79" customWidth="1"/>
    <col min="2" max="3" width="10.7109375" style="79" customWidth="1"/>
    <col min="4" max="4" width="9.28125" style="79" customWidth="1"/>
    <col min="5" max="5" width="10.8515625" style="79" customWidth="1"/>
    <col min="6" max="6" width="13.28125" style="79" customWidth="1"/>
    <col min="7" max="7" width="12.00390625" style="79" customWidth="1"/>
    <col min="8" max="8" width="10.421875" style="79" customWidth="1"/>
    <col min="9" max="9" width="10.8515625" style="79" customWidth="1"/>
    <col min="10" max="10" width="8.57421875" style="79" customWidth="1"/>
    <col min="11" max="11" width="11.00390625" style="79" customWidth="1"/>
    <col min="12" max="12" width="13.28125" style="79" customWidth="1"/>
    <col min="13" max="13" width="10.57421875" style="79" bestFit="1" customWidth="1"/>
    <col min="14" max="14" width="12.421875" style="79" customWidth="1"/>
    <col min="15" max="15" width="12.57421875" style="79" customWidth="1"/>
    <col min="16" max="16" width="10.00390625" style="79" customWidth="1"/>
    <col min="17" max="17" width="10.8515625" style="79" customWidth="1"/>
    <col min="18" max="18" width="15.7109375" style="79" customWidth="1"/>
    <col min="19" max="19" width="11.28125" style="79" bestFit="1" customWidth="1"/>
    <col min="20" max="20" width="14.421875" style="79" customWidth="1"/>
    <col min="21" max="21" width="12.421875" style="79" customWidth="1"/>
    <col min="22" max="22" width="10.8515625" style="79" customWidth="1"/>
    <col min="23" max="23" width="11.00390625" style="79" customWidth="1"/>
    <col min="24" max="24" width="14.57421875" style="79" customWidth="1"/>
    <col min="25" max="25" width="9.8515625" style="79" bestFit="1" customWidth="1"/>
    <col min="26" max="16384" width="8.00390625" style="79" customWidth="1"/>
  </cols>
  <sheetData>
    <row r="1" spans="24:25" ht="16.5">
      <c r="X1" s="610" t="s">
        <v>26</v>
      </c>
      <c r="Y1" s="610"/>
    </row>
    <row r="2" ht="5.25" customHeight="1" thickBot="1"/>
    <row r="3" spans="1:25" ht="24.75" customHeight="1" thickTop="1">
      <c r="A3" s="699" t="s">
        <v>58</v>
      </c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0"/>
      <c r="P3" s="700"/>
      <c r="Q3" s="700"/>
      <c r="R3" s="700"/>
      <c r="S3" s="700"/>
      <c r="T3" s="700"/>
      <c r="U3" s="700"/>
      <c r="V3" s="700"/>
      <c r="W3" s="700"/>
      <c r="X3" s="700"/>
      <c r="Y3" s="701"/>
    </row>
    <row r="4" spans="1:25" ht="21" customHeight="1" thickBot="1">
      <c r="A4" s="708" t="s">
        <v>57</v>
      </c>
      <c r="B4" s="709"/>
      <c r="C4" s="709"/>
      <c r="D4" s="709"/>
      <c r="E4" s="709"/>
      <c r="F4" s="709"/>
      <c r="G4" s="709"/>
      <c r="H4" s="709"/>
      <c r="I4" s="709"/>
      <c r="J4" s="709"/>
      <c r="K4" s="709"/>
      <c r="L4" s="709"/>
      <c r="M4" s="709"/>
      <c r="N4" s="709"/>
      <c r="O4" s="709"/>
      <c r="P4" s="709"/>
      <c r="Q4" s="709"/>
      <c r="R4" s="709"/>
      <c r="S4" s="709"/>
      <c r="T4" s="709"/>
      <c r="U4" s="709"/>
      <c r="V4" s="709"/>
      <c r="W4" s="709"/>
      <c r="X4" s="709"/>
      <c r="Y4" s="710"/>
    </row>
    <row r="5" spans="1:25" s="123" customFormat="1" ht="17.25" customHeight="1" thickBot="1" thickTop="1">
      <c r="A5" s="645" t="s">
        <v>56</v>
      </c>
      <c r="B5" s="692" t="s">
        <v>33</v>
      </c>
      <c r="C5" s="693"/>
      <c r="D5" s="693"/>
      <c r="E5" s="693"/>
      <c r="F5" s="693"/>
      <c r="G5" s="693"/>
      <c r="H5" s="693"/>
      <c r="I5" s="693"/>
      <c r="J5" s="694"/>
      <c r="K5" s="694"/>
      <c r="L5" s="694"/>
      <c r="M5" s="695"/>
      <c r="N5" s="692" t="s">
        <v>32</v>
      </c>
      <c r="O5" s="693"/>
      <c r="P5" s="693"/>
      <c r="Q5" s="693"/>
      <c r="R5" s="693"/>
      <c r="S5" s="693"/>
      <c r="T5" s="693"/>
      <c r="U5" s="693"/>
      <c r="V5" s="693"/>
      <c r="W5" s="693"/>
      <c r="X5" s="693"/>
      <c r="Y5" s="696"/>
    </row>
    <row r="6" spans="1:25" s="97" customFormat="1" ht="26.25" customHeight="1">
      <c r="A6" s="646"/>
      <c r="B6" s="711" t="s">
        <v>155</v>
      </c>
      <c r="C6" s="712"/>
      <c r="D6" s="712"/>
      <c r="E6" s="712"/>
      <c r="F6" s="712"/>
      <c r="G6" s="689" t="s">
        <v>31</v>
      </c>
      <c r="H6" s="711" t="s">
        <v>156</v>
      </c>
      <c r="I6" s="712"/>
      <c r="J6" s="712"/>
      <c r="K6" s="712"/>
      <c r="L6" s="712"/>
      <c r="M6" s="686" t="s">
        <v>30</v>
      </c>
      <c r="N6" s="711" t="s">
        <v>157</v>
      </c>
      <c r="O6" s="712"/>
      <c r="P6" s="712"/>
      <c r="Q6" s="712"/>
      <c r="R6" s="712"/>
      <c r="S6" s="689" t="s">
        <v>31</v>
      </c>
      <c r="T6" s="711" t="s">
        <v>158</v>
      </c>
      <c r="U6" s="712"/>
      <c r="V6" s="712"/>
      <c r="W6" s="712"/>
      <c r="X6" s="712"/>
      <c r="Y6" s="702" t="s">
        <v>30</v>
      </c>
    </row>
    <row r="7" spans="1:25" s="92" customFormat="1" ht="26.25" customHeight="1">
      <c r="A7" s="647"/>
      <c r="B7" s="707" t="s">
        <v>20</v>
      </c>
      <c r="C7" s="706"/>
      <c r="D7" s="705" t="s">
        <v>19</v>
      </c>
      <c r="E7" s="706"/>
      <c r="F7" s="697" t="s">
        <v>15</v>
      </c>
      <c r="G7" s="690"/>
      <c r="H7" s="707" t="s">
        <v>20</v>
      </c>
      <c r="I7" s="706"/>
      <c r="J7" s="705" t="s">
        <v>19</v>
      </c>
      <c r="K7" s="706"/>
      <c r="L7" s="697" t="s">
        <v>15</v>
      </c>
      <c r="M7" s="687"/>
      <c r="N7" s="707" t="s">
        <v>20</v>
      </c>
      <c r="O7" s="706"/>
      <c r="P7" s="705" t="s">
        <v>19</v>
      </c>
      <c r="Q7" s="706"/>
      <c r="R7" s="697" t="s">
        <v>15</v>
      </c>
      <c r="S7" s="690"/>
      <c r="T7" s="707" t="s">
        <v>20</v>
      </c>
      <c r="U7" s="706"/>
      <c r="V7" s="705" t="s">
        <v>19</v>
      </c>
      <c r="W7" s="706"/>
      <c r="X7" s="697" t="s">
        <v>15</v>
      </c>
      <c r="Y7" s="703"/>
    </row>
    <row r="8" spans="1:25" s="119" customFormat="1" ht="15" thickBot="1">
      <c r="A8" s="648"/>
      <c r="B8" s="122" t="s">
        <v>17</v>
      </c>
      <c r="C8" s="120" t="s">
        <v>16</v>
      </c>
      <c r="D8" s="121" t="s">
        <v>17</v>
      </c>
      <c r="E8" s="120" t="s">
        <v>16</v>
      </c>
      <c r="F8" s="698"/>
      <c r="G8" s="691"/>
      <c r="H8" s="122" t="s">
        <v>17</v>
      </c>
      <c r="I8" s="120" t="s">
        <v>16</v>
      </c>
      <c r="J8" s="121" t="s">
        <v>17</v>
      </c>
      <c r="K8" s="120" t="s">
        <v>16</v>
      </c>
      <c r="L8" s="698"/>
      <c r="M8" s="688"/>
      <c r="N8" s="122" t="s">
        <v>17</v>
      </c>
      <c r="O8" s="120" t="s">
        <v>16</v>
      </c>
      <c r="P8" s="121" t="s">
        <v>17</v>
      </c>
      <c r="Q8" s="120" t="s">
        <v>16</v>
      </c>
      <c r="R8" s="698"/>
      <c r="S8" s="691"/>
      <c r="T8" s="122" t="s">
        <v>17</v>
      </c>
      <c r="U8" s="120" t="s">
        <v>16</v>
      </c>
      <c r="V8" s="121" t="s">
        <v>17</v>
      </c>
      <c r="W8" s="120" t="s">
        <v>16</v>
      </c>
      <c r="X8" s="698"/>
      <c r="Y8" s="704"/>
    </row>
    <row r="9" spans="1:25" s="491" customFormat="1" ht="18" customHeight="1" thickBot="1" thickTop="1">
      <c r="A9" s="522" t="s">
        <v>22</v>
      </c>
      <c r="B9" s="523">
        <f>B10+B14+B25+B36+B46+B50</f>
        <v>560126</v>
      </c>
      <c r="C9" s="524">
        <f>C10+C14+C25+C36+C46+C50</f>
        <v>573173</v>
      </c>
      <c r="D9" s="525">
        <f>D10+D14+D25+D36+D46+D50</f>
        <v>1602</v>
      </c>
      <c r="E9" s="526">
        <f>E10+E14+E25+E36+E46+E50</f>
        <v>2542</v>
      </c>
      <c r="F9" s="527">
        <f aca="true" t="shared" si="0" ref="F9:F50">SUM(B9:E9)</f>
        <v>1137443</v>
      </c>
      <c r="G9" s="528">
        <f aca="true" t="shared" si="1" ref="G9:G50">F9/$F$9</f>
        <v>1</v>
      </c>
      <c r="H9" s="523">
        <f>H10+H14+H25+H36+H46+H50</f>
        <v>497435</v>
      </c>
      <c r="I9" s="524">
        <f>I10+I14+I25+I36+I46+I50</f>
        <v>518410</v>
      </c>
      <c r="J9" s="525">
        <f>J10+J14+J25+J36+J46+J50</f>
        <v>3701</v>
      </c>
      <c r="K9" s="526">
        <f>K10+K14+K25+K36+K46+K50</f>
        <v>4112</v>
      </c>
      <c r="L9" s="527">
        <f aca="true" t="shared" si="2" ref="L9:L50">SUM(H9:K9)</f>
        <v>1023658</v>
      </c>
      <c r="M9" s="529">
        <f aca="true" t="shared" si="3" ref="M9:M50">IF(ISERROR(F9/L9-1),"         /0",(F9/L9-1))</f>
        <v>0.11115528819195464</v>
      </c>
      <c r="N9" s="523">
        <f>N10+N14+N25+N36+N46+N50</f>
        <v>6193708</v>
      </c>
      <c r="O9" s="524">
        <f>O10+O14+O25+O36+O46+O50</f>
        <v>6110822</v>
      </c>
      <c r="P9" s="525">
        <f>P10+P14+P25+P36+P46+P50</f>
        <v>61582</v>
      </c>
      <c r="Q9" s="526">
        <f>Q10+Q14+Q25+Q36+Q46+Q50</f>
        <v>66687</v>
      </c>
      <c r="R9" s="527">
        <f aca="true" t="shared" si="4" ref="R9:R50">SUM(N9:Q9)</f>
        <v>12432799</v>
      </c>
      <c r="S9" s="528">
        <f aca="true" t="shared" si="5" ref="S9:S50">R9/$R$9</f>
        <v>1</v>
      </c>
      <c r="T9" s="523">
        <f>T10+T14+T25+T36+T46+T50</f>
        <v>5554575</v>
      </c>
      <c r="U9" s="524">
        <f>U10+U14+U25+U36+U46+U50</f>
        <v>5515222</v>
      </c>
      <c r="V9" s="525">
        <f>V10+V14+V25+V36+V46+V50</f>
        <v>19743</v>
      </c>
      <c r="W9" s="526">
        <f>W10+W14+W25+W36+W46+W50</f>
        <v>19198</v>
      </c>
      <c r="X9" s="527">
        <f aca="true" t="shared" si="6" ref="X9:X50">SUM(T9:W9)</f>
        <v>11108738</v>
      </c>
      <c r="Y9" s="530">
        <f>IF(ISERROR(R9/X9-1),"         /0",(R9/X9-1))</f>
        <v>0.11919094680241815</v>
      </c>
    </row>
    <row r="10" spans="1:25" s="133" customFormat="1" ht="19.5" customHeight="1">
      <c r="A10" s="142" t="s">
        <v>53</v>
      </c>
      <c r="B10" s="139">
        <f>SUM(B11:B13)</f>
        <v>149818</v>
      </c>
      <c r="C10" s="138">
        <f>SUM(C11:C13)</f>
        <v>162000</v>
      </c>
      <c r="D10" s="137">
        <f>SUM(D11:D13)</f>
        <v>219</v>
      </c>
      <c r="E10" s="136">
        <f>SUM(E11:E13)</f>
        <v>434</v>
      </c>
      <c r="F10" s="135">
        <f t="shared" si="0"/>
        <v>312471</v>
      </c>
      <c r="G10" s="140">
        <f t="shared" si="1"/>
        <v>0.2747135460853863</v>
      </c>
      <c r="H10" s="139">
        <f>SUM(H11:H13)</f>
        <v>129005</v>
      </c>
      <c r="I10" s="138">
        <f>SUM(I11:I13)</f>
        <v>138587</v>
      </c>
      <c r="J10" s="137">
        <f>SUM(J11:J13)</f>
        <v>444</v>
      </c>
      <c r="K10" s="136">
        <f>SUM(K11:K13)</f>
        <v>589</v>
      </c>
      <c r="L10" s="135">
        <f t="shared" si="2"/>
        <v>268625</v>
      </c>
      <c r="M10" s="141">
        <f t="shared" si="3"/>
        <v>0.16322382503489985</v>
      </c>
      <c r="N10" s="139">
        <f>SUM(N11:N13)</f>
        <v>1720387</v>
      </c>
      <c r="O10" s="138">
        <f>SUM(O11:O13)</f>
        <v>1722369</v>
      </c>
      <c r="P10" s="137">
        <f>SUM(P11:P13)</f>
        <v>4281</v>
      </c>
      <c r="Q10" s="136">
        <f>SUM(Q11:Q13)</f>
        <v>7614</v>
      </c>
      <c r="R10" s="135">
        <f t="shared" si="4"/>
        <v>3454651</v>
      </c>
      <c r="S10" s="140">
        <f t="shared" si="5"/>
        <v>0.2778659093579813</v>
      </c>
      <c r="T10" s="139">
        <f>SUM(T11:T13)</f>
        <v>1529012</v>
      </c>
      <c r="U10" s="138">
        <f>SUM(U11:U13)</f>
        <v>1537199</v>
      </c>
      <c r="V10" s="137">
        <f>SUM(V11:V13)</f>
        <v>2667</v>
      </c>
      <c r="W10" s="136">
        <f>SUM(W11:W13)</f>
        <v>3804</v>
      </c>
      <c r="X10" s="135">
        <f t="shared" si="6"/>
        <v>3072682</v>
      </c>
      <c r="Y10" s="187">
        <f aca="true" t="shared" si="7" ref="Y10:Y50">IF(ISERROR(R10/X10-1),"         /0",IF(R10/X10&gt;5,"  *  ",(R10/X10-1)))</f>
        <v>0.12431126943823023</v>
      </c>
    </row>
    <row r="11" spans="1:25" ht="19.5" customHeight="1">
      <c r="A11" s="237" t="s">
        <v>396</v>
      </c>
      <c r="B11" s="238">
        <v>142153</v>
      </c>
      <c r="C11" s="239">
        <v>153516</v>
      </c>
      <c r="D11" s="240">
        <v>147</v>
      </c>
      <c r="E11" s="261">
        <v>386</v>
      </c>
      <c r="F11" s="262">
        <f t="shared" si="0"/>
        <v>296202</v>
      </c>
      <c r="G11" s="241">
        <f t="shared" si="1"/>
        <v>0.26041041177448015</v>
      </c>
      <c r="H11" s="238">
        <v>122632</v>
      </c>
      <c r="I11" s="239">
        <v>130916</v>
      </c>
      <c r="J11" s="240">
        <v>442</v>
      </c>
      <c r="K11" s="261">
        <v>589</v>
      </c>
      <c r="L11" s="262">
        <f t="shared" si="2"/>
        <v>254579</v>
      </c>
      <c r="M11" s="263">
        <f t="shared" si="3"/>
        <v>0.16349738195216412</v>
      </c>
      <c r="N11" s="238">
        <v>1611233</v>
      </c>
      <c r="O11" s="239">
        <v>1622386</v>
      </c>
      <c r="P11" s="240">
        <v>4154</v>
      </c>
      <c r="Q11" s="261">
        <v>7423</v>
      </c>
      <c r="R11" s="262">
        <f t="shared" si="4"/>
        <v>3245196</v>
      </c>
      <c r="S11" s="241">
        <f t="shared" si="5"/>
        <v>0.2610189386959445</v>
      </c>
      <c r="T11" s="258">
        <v>1435766</v>
      </c>
      <c r="U11" s="239">
        <v>1448232</v>
      </c>
      <c r="V11" s="240">
        <v>2649</v>
      </c>
      <c r="W11" s="261">
        <v>3724</v>
      </c>
      <c r="X11" s="262">
        <f t="shared" si="6"/>
        <v>2890371</v>
      </c>
      <c r="Y11" s="243">
        <f t="shared" si="7"/>
        <v>0.12276105731755549</v>
      </c>
    </row>
    <row r="12" spans="1:25" ht="19.5" customHeight="1">
      <c r="A12" s="244" t="s">
        <v>397</v>
      </c>
      <c r="B12" s="245">
        <v>5173</v>
      </c>
      <c r="C12" s="246">
        <v>5809</v>
      </c>
      <c r="D12" s="247">
        <v>0</v>
      </c>
      <c r="E12" s="264">
        <v>0</v>
      </c>
      <c r="F12" s="265">
        <f t="shared" si="0"/>
        <v>10982</v>
      </c>
      <c r="G12" s="248">
        <f t="shared" si="1"/>
        <v>0.009654989304958578</v>
      </c>
      <c r="H12" s="245">
        <v>5118</v>
      </c>
      <c r="I12" s="246">
        <v>6038</v>
      </c>
      <c r="J12" s="247">
        <v>0</v>
      </c>
      <c r="K12" s="264">
        <v>0</v>
      </c>
      <c r="L12" s="265">
        <f t="shared" si="2"/>
        <v>11156</v>
      </c>
      <c r="M12" s="266">
        <f t="shared" si="3"/>
        <v>-0.015596988167802084</v>
      </c>
      <c r="N12" s="245">
        <v>81706</v>
      </c>
      <c r="O12" s="246">
        <v>71494</v>
      </c>
      <c r="P12" s="247">
        <v>2</v>
      </c>
      <c r="Q12" s="264">
        <v>54</v>
      </c>
      <c r="R12" s="265">
        <f t="shared" si="4"/>
        <v>153256</v>
      </c>
      <c r="S12" s="248">
        <f t="shared" si="5"/>
        <v>0.012326749591946271</v>
      </c>
      <c r="T12" s="259">
        <v>71984</v>
      </c>
      <c r="U12" s="246">
        <v>66503</v>
      </c>
      <c r="V12" s="247">
        <v>1</v>
      </c>
      <c r="W12" s="264">
        <v>0</v>
      </c>
      <c r="X12" s="265">
        <f t="shared" si="6"/>
        <v>138488</v>
      </c>
      <c r="Y12" s="250">
        <f t="shared" si="7"/>
        <v>0.10663739818612439</v>
      </c>
    </row>
    <row r="13" spans="1:25" ht="19.5" customHeight="1" thickBot="1">
      <c r="A13" s="251" t="s">
        <v>398</v>
      </c>
      <c r="B13" s="252">
        <v>2492</v>
      </c>
      <c r="C13" s="253">
        <v>2675</v>
      </c>
      <c r="D13" s="254">
        <v>72</v>
      </c>
      <c r="E13" s="267">
        <v>48</v>
      </c>
      <c r="F13" s="268">
        <f t="shared" si="0"/>
        <v>5287</v>
      </c>
      <c r="G13" s="255">
        <f t="shared" si="1"/>
        <v>0.004648145005947551</v>
      </c>
      <c r="H13" s="252">
        <v>1255</v>
      </c>
      <c r="I13" s="253">
        <v>1633</v>
      </c>
      <c r="J13" s="254">
        <v>2</v>
      </c>
      <c r="K13" s="267"/>
      <c r="L13" s="268">
        <f t="shared" si="2"/>
        <v>2890</v>
      </c>
      <c r="M13" s="269">
        <f t="shared" si="3"/>
        <v>0.8294117647058823</v>
      </c>
      <c r="N13" s="252">
        <v>27448</v>
      </c>
      <c r="O13" s="253">
        <v>28489</v>
      </c>
      <c r="P13" s="254">
        <v>125</v>
      </c>
      <c r="Q13" s="267">
        <v>137</v>
      </c>
      <c r="R13" s="268">
        <f t="shared" si="4"/>
        <v>56199</v>
      </c>
      <c r="S13" s="255">
        <f t="shared" si="5"/>
        <v>0.004520221070090492</v>
      </c>
      <c r="T13" s="260">
        <v>21262</v>
      </c>
      <c r="U13" s="253">
        <v>22464</v>
      </c>
      <c r="V13" s="254">
        <v>17</v>
      </c>
      <c r="W13" s="267">
        <v>80</v>
      </c>
      <c r="X13" s="268">
        <f t="shared" si="6"/>
        <v>43823</v>
      </c>
      <c r="Y13" s="257">
        <f t="shared" si="7"/>
        <v>0.28240878077721754</v>
      </c>
    </row>
    <row r="14" spans="1:25" s="133" customFormat="1" ht="19.5" customHeight="1">
      <c r="A14" s="142" t="s">
        <v>52</v>
      </c>
      <c r="B14" s="139">
        <f>SUM(B15:B24)</f>
        <v>151938</v>
      </c>
      <c r="C14" s="138">
        <f>SUM(C15:C24)</f>
        <v>142767</v>
      </c>
      <c r="D14" s="137">
        <f>SUM(D15:D24)</f>
        <v>645</v>
      </c>
      <c r="E14" s="136">
        <f>SUM(E15:E24)</f>
        <v>873</v>
      </c>
      <c r="F14" s="135">
        <f t="shared" si="0"/>
        <v>296223</v>
      </c>
      <c r="G14" s="140">
        <f t="shared" si="1"/>
        <v>0.2604288742380937</v>
      </c>
      <c r="H14" s="139">
        <f>SUM(H15:H24)</f>
        <v>137167</v>
      </c>
      <c r="I14" s="138">
        <f>SUM(I15:I24)</f>
        <v>134287</v>
      </c>
      <c r="J14" s="137">
        <f>SUM(J15:J24)</f>
        <v>2206</v>
      </c>
      <c r="K14" s="136">
        <f>SUM(K15:K24)</f>
        <v>2435</v>
      </c>
      <c r="L14" s="135">
        <f t="shared" si="2"/>
        <v>276095</v>
      </c>
      <c r="M14" s="141">
        <f t="shared" si="3"/>
        <v>0.07290244299969206</v>
      </c>
      <c r="N14" s="139">
        <f>SUM(N15:N24)</f>
        <v>1601471</v>
      </c>
      <c r="O14" s="138">
        <f>SUM(O15:O24)</f>
        <v>1569756</v>
      </c>
      <c r="P14" s="137">
        <f>SUM(P15:P24)</f>
        <v>37587</v>
      </c>
      <c r="Q14" s="136">
        <f>SUM(Q15:Q24)</f>
        <v>38655</v>
      </c>
      <c r="R14" s="135">
        <f t="shared" si="4"/>
        <v>3247469</v>
      </c>
      <c r="S14" s="140">
        <f t="shared" si="5"/>
        <v>0.26120176156632147</v>
      </c>
      <c r="T14" s="139">
        <f>SUM(T15:T24)</f>
        <v>1436512</v>
      </c>
      <c r="U14" s="138">
        <f>SUM(U15:U24)</f>
        <v>1423042</v>
      </c>
      <c r="V14" s="137">
        <f>SUM(V15:V24)</f>
        <v>8515</v>
      </c>
      <c r="W14" s="136">
        <f>SUM(W15:W24)</f>
        <v>8071</v>
      </c>
      <c r="X14" s="135">
        <f t="shared" si="6"/>
        <v>2876140</v>
      </c>
      <c r="Y14" s="134">
        <f t="shared" si="7"/>
        <v>0.12910671942255947</v>
      </c>
    </row>
    <row r="15" spans="1:25" ht="19.5" customHeight="1">
      <c r="A15" s="237" t="s">
        <v>399</v>
      </c>
      <c r="B15" s="238">
        <v>43537</v>
      </c>
      <c r="C15" s="239">
        <v>35033</v>
      </c>
      <c r="D15" s="240">
        <v>30</v>
      </c>
      <c r="E15" s="261">
        <v>72</v>
      </c>
      <c r="F15" s="262">
        <f t="shared" si="0"/>
        <v>78672</v>
      </c>
      <c r="G15" s="241">
        <f t="shared" si="1"/>
        <v>0.06916566368600449</v>
      </c>
      <c r="H15" s="238">
        <v>33399</v>
      </c>
      <c r="I15" s="239">
        <v>28784</v>
      </c>
      <c r="J15" s="240">
        <v>6</v>
      </c>
      <c r="K15" s="261">
        <v>0</v>
      </c>
      <c r="L15" s="262">
        <f t="shared" si="2"/>
        <v>62189</v>
      </c>
      <c r="M15" s="263">
        <f t="shared" si="3"/>
        <v>0.26504687324124854</v>
      </c>
      <c r="N15" s="238">
        <v>430822</v>
      </c>
      <c r="O15" s="239">
        <v>382819</v>
      </c>
      <c r="P15" s="240">
        <v>689</v>
      </c>
      <c r="Q15" s="261">
        <v>650</v>
      </c>
      <c r="R15" s="262">
        <f t="shared" si="4"/>
        <v>814980</v>
      </c>
      <c r="S15" s="241">
        <f t="shared" si="5"/>
        <v>0.06555080637915887</v>
      </c>
      <c r="T15" s="258">
        <v>370444</v>
      </c>
      <c r="U15" s="239">
        <v>329608</v>
      </c>
      <c r="V15" s="240">
        <v>648</v>
      </c>
      <c r="W15" s="261">
        <v>221</v>
      </c>
      <c r="X15" s="262">
        <f t="shared" si="6"/>
        <v>700921</v>
      </c>
      <c r="Y15" s="243">
        <f t="shared" si="7"/>
        <v>0.16272732590406047</v>
      </c>
    </row>
    <row r="16" spans="1:25" ht="19.5" customHeight="1">
      <c r="A16" s="244" t="s">
        <v>400</v>
      </c>
      <c r="B16" s="245">
        <v>32947</v>
      </c>
      <c r="C16" s="246">
        <v>29781</v>
      </c>
      <c r="D16" s="247">
        <v>567</v>
      </c>
      <c r="E16" s="264">
        <v>780</v>
      </c>
      <c r="F16" s="265">
        <f t="shared" si="0"/>
        <v>64075</v>
      </c>
      <c r="G16" s="248">
        <f t="shared" si="1"/>
        <v>0.05633249314471143</v>
      </c>
      <c r="H16" s="245">
        <v>29678</v>
      </c>
      <c r="I16" s="246">
        <v>27749</v>
      </c>
      <c r="J16" s="247">
        <v>53</v>
      </c>
      <c r="K16" s="264">
        <v>34</v>
      </c>
      <c r="L16" s="265">
        <f t="shared" si="2"/>
        <v>57514</v>
      </c>
      <c r="M16" s="266">
        <f t="shared" si="3"/>
        <v>0.1140765726605697</v>
      </c>
      <c r="N16" s="245">
        <v>349984</v>
      </c>
      <c r="O16" s="246">
        <v>349673</v>
      </c>
      <c r="P16" s="247">
        <v>11189</v>
      </c>
      <c r="Q16" s="264">
        <v>12727</v>
      </c>
      <c r="R16" s="265">
        <f t="shared" si="4"/>
        <v>723573</v>
      </c>
      <c r="S16" s="248">
        <f t="shared" si="5"/>
        <v>0.05819872097988554</v>
      </c>
      <c r="T16" s="259">
        <v>320194</v>
      </c>
      <c r="U16" s="246">
        <v>322354</v>
      </c>
      <c r="V16" s="247">
        <v>1519</v>
      </c>
      <c r="W16" s="264">
        <v>1618</v>
      </c>
      <c r="X16" s="265">
        <f t="shared" si="6"/>
        <v>645685</v>
      </c>
      <c r="Y16" s="250">
        <f t="shared" si="7"/>
        <v>0.12062847983149672</v>
      </c>
    </row>
    <row r="17" spans="1:25" ht="19.5" customHeight="1">
      <c r="A17" s="244" t="s">
        <v>401</v>
      </c>
      <c r="B17" s="245">
        <v>22830</v>
      </c>
      <c r="C17" s="246">
        <v>23212</v>
      </c>
      <c r="D17" s="247">
        <v>6</v>
      </c>
      <c r="E17" s="264">
        <v>5</v>
      </c>
      <c r="F17" s="265">
        <f t="shared" si="0"/>
        <v>46053</v>
      </c>
      <c r="G17" s="248">
        <f t="shared" si="1"/>
        <v>0.04048818270453992</v>
      </c>
      <c r="H17" s="245">
        <v>23937</v>
      </c>
      <c r="I17" s="246">
        <v>23540</v>
      </c>
      <c r="J17" s="247">
        <v>82</v>
      </c>
      <c r="K17" s="264">
        <v>0</v>
      </c>
      <c r="L17" s="265">
        <f t="shared" si="2"/>
        <v>47559</v>
      </c>
      <c r="M17" s="266">
        <f t="shared" si="3"/>
        <v>-0.03166593073866142</v>
      </c>
      <c r="N17" s="245">
        <v>248955</v>
      </c>
      <c r="O17" s="246">
        <v>257413</v>
      </c>
      <c r="P17" s="247">
        <v>534</v>
      </c>
      <c r="Q17" s="264">
        <v>348</v>
      </c>
      <c r="R17" s="265">
        <f t="shared" si="4"/>
        <v>507250</v>
      </c>
      <c r="S17" s="248">
        <f t="shared" si="5"/>
        <v>0.0407993405185751</v>
      </c>
      <c r="T17" s="259">
        <v>214075</v>
      </c>
      <c r="U17" s="246">
        <v>218990</v>
      </c>
      <c r="V17" s="247">
        <v>606</v>
      </c>
      <c r="W17" s="264">
        <v>317</v>
      </c>
      <c r="X17" s="265">
        <f t="shared" si="6"/>
        <v>433988</v>
      </c>
      <c r="Y17" s="250">
        <f t="shared" si="7"/>
        <v>0.16881111920145253</v>
      </c>
    </row>
    <row r="18" spans="1:25" ht="19.5" customHeight="1">
      <c r="A18" s="244" t="s">
        <v>402</v>
      </c>
      <c r="B18" s="245">
        <v>24109</v>
      </c>
      <c r="C18" s="246">
        <v>21351</v>
      </c>
      <c r="D18" s="247">
        <v>25</v>
      </c>
      <c r="E18" s="264">
        <v>1</v>
      </c>
      <c r="F18" s="265">
        <f>SUM(B18:E18)</f>
        <v>45486</v>
      </c>
      <c r="G18" s="248">
        <f>F18/$F$9</f>
        <v>0.03998969618697377</v>
      </c>
      <c r="H18" s="245">
        <v>19217</v>
      </c>
      <c r="I18" s="246">
        <v>18963</v>
      </c>
      <c r="J18" s="247">
        <v>40</v>
      </c>
      <c r="K18" s="264">
        <v>0</v>
      </c>
      <c r="L18" s="265">
        <f>SUM(H18:K18)</f>
        <v>38220</v>
      </c>
      <c r="M18" s="266">
        <f>IF(ISERROR(F18/L18-1),"         /0",(F18/L18-1))</f>
        <v>0.1901098901098901</v>
      </c>
      <c r="N18" s="245">
        <v>269126</v>
      </c>
      <c r="O18" s="246">
        <v>250984</v>
      </c>
      <c r="P18" s="247">
        <v>400</v>
      </c>
      <c r="Q18" s="264">
        <v>477</v>
      </c>
      <c r="R18" s="265">
        <f>SUM(N18:Q18)</f>
        <v>520987</v>
      </c>
      <c r="S18" s="248">
        <f>R18/$R$9</f>
        <v>0.04190424054953354</v>
      </c>
      <c r="T18" s="259">
        <v>210531</v>
      </c>
      <c r="U18" s="246">
        <v>203166</v>
      </c>
      <c r="V18" s="247">
        <v>373</v>
      </c>
      <c r="W18" s="264">
        <v>244</v>
      </c>
      <c r="X18" s="265">
        <f>SUM(T18:W18)</f>
        <v>414314</v>
      </c>
      <c r="Y18" s="250">
        <f>IF(ISERROR(R18/X18-1),"         /0",IF(R18/X18&gt;5,"  *  ",(R18/X18-1)))</f>
        <v>0.25746897280806347</v>
      </c>
    </row>
    <row r="19" spans="1:25" ht="19.5" customHeight="1">
      <c r="A19" s="244" t="s">
        <v>403</v>
      </c>
      <c r="B19" s="245">
        <v>12614</v>
      </c>
      <c r="C19" s="246">
        <v>15158</v>
      </c>
      <c r="D19" s="247">
        <v>2</v>
      </c>
      <c r="E19" s="264">
        <v>0</v>
      </c>
      <c r="F19" s="265">
        <f>SUM(B19:E19)</f>
        <v>27774</v>
      </c>
      <c r="G19" s="248">
        <f>F19/$F$9</f>
        <v>0.02441792687633578</v>
      </c>
      <c r="H19" s="245">
        <v>18585</v>
      </c>
      <c r="I19" s="246">
        <v>20232</v>
      </c>
      <c r="J19" s="247">
        <v>30</v>
      </c>
      <c r="K19" s="264">
        <v>0</v>
      </c>
      <c r="L19" s="265">
        <f>SUM(H19:K19)</f>
        <v>38847</v>
      </c>
      <c r="M19" s="266">
        <f>IF(ISERROR(F19/L19-1),"         /0",(F19/L19-1))</f>
        <v>-0.2850413159317322</v>
      </c>
      <c r="N19" s="245">
        <v>162486</v>
      </c>
      <c r="O19" s="246">
        <v>172488</v>
      </c>
      <c r="P19" s="247">
        <v>372</v>
      </c>
      <c r="Q19" s="264">
        <v>410</v>
      </c>
      <c r="R19" s="265">
        <f>SUM(N19:Q19)</f>
        <v>335756</v>
      </c>
      <c r="S19" s="248">
        <f>R19/$R$9</f>
        <v>0.027005664613414887</v>
      </c>
      <c r="T19" s="259">
        <v>176683</v>
      </c>
      <c r="U19" s="246">
        <v>182150</v>
      </c>
      <c r="V19" s="247">
        <v>365</v>
      </c>
      <c r="W19" s="264">
        <v>205</v>
      </c>
      <c r="X19" s="265">
        <f>SUM(T19:W19)</f>
        <v>359403</v>
      </c>
      <c r="Y19" s="250">
        <f>IF(ISERROR(R19/X19-1),"         /0",IF(R19/X19&gt;5,"  *  ",(R19/X19-1)))</f>
        <v>-0.06579522152013195</v>
      </c>
    </row>
    <row r="20" spans="1:25" ht="19.5" customHeight="1">
      <c r="A20" s="244" t="s">
        <v>404</v>
      </c>
      <c r="B20" s="245">
        <v>10554</v>
      </c>
      <c r="C20" s="246">
        <v>11733</v>
      </c>
      <c r="D20" s="247">
        <v>8</v>
      </c>
      <c r="E20" s="264">
        <v>9</v>
      </c>
      <c r="F20" s="265">
        <f>SUM(B20:E20)</f>
        <v>22304</v>
      </c>
      <c r="G20" s="248">
        <f>F20/$F$9</f>
        <v>0.019608894687470055</v>
      </c>
      <c r="H20" s="245">
        <v>6083</v>
      </c>
      <c r="I20" s="246">
        <v>8178</v>
      </c>
      <c r="J20" s="247">
        <v>1971</v>
      </c>
      <c r="K20" s="264">
        <v>2399</v>
      </c>
      <c r="L20" s="265">
        <f>SUM(H20:K20)</f>
        <v>18631</v>
      </c>
      <c r="M20" s="266">
        <f>IF(ISERROR(F20/L20-1),"         /0",(F20/L20-1))</f>
        <v>0.1971445440395041</v>
      </c>
      <c r="N20" s="245">
        <v>77823</v>
      </c>
      <c r="O20" s="246">
        <v>88317</v>
      </c>
      <c r="P20" s="247">
        <v>24240</v>
      </c>
      <c r="Q20" s="264">
        <v>23629</v>
      </c>
      <c r="R20" s="265">
        <f>SUM(N20:Q20)</f>
        <v>214009</v>
      </c>
      <c r="S20" s="248">
        <f>R20/$R$9</f>
        <v>0.017213259862079326</v>
      </c>
      <c r="T20" s="259">
        <v>96162</v>
      </c>
      <c r="U20" s="246">
        <v>114992</v>
      </c>
      <c r="V20" s="247">
        <v>4822</v>
      </c>
      <c r="W20" s="264">
        <v>5459</v>
      </c>
      <c r="X20" s="265">
        <f>SUM(T20:W20)</f>
        <v>221435</v>
      </c>
      <c r="Y20" s="250">
        <f>IF(ISERROR(R20/X20-1),"         /0",IF(R20/X20&gt;5,"  *  ",(R20/X20-1)))</f>
        <v>-0.03353580057353178</v>
      </c>
    </row>
    <row r="21" spans="1:25" ht="19.5" customHeight="1">
      <c r="A21" s="244" t="s">
        <v>405</v>
      </c>
      <c r="B21" s="245">
        <v>2540</v>
      </c>
      <c r="C21" s="246">
        <v>3235</v>
      </c>
      <c r="D21" s="247">
        <v>0</v>
      </c>
      <c r="E21" s="264">
        <v>0</v>
      </c>
      <c r="F21" s="265">
        <f t="shared" si="0"/>
        <v>5775</v>
      </c>
      <c r="G21" s="248">
        <f t="shared" si="1"/>
        <v>0.0050771774937293564</v>
      </c>
      <c r="H21" s="245">
        <v>3159</v>
      </c>
      <c r="I21" s="246">
        <v>3477</v>
      </c>
      <c r="J21" s="247">
        <v>5</v>
      </c>
      <c r="K21" s="264"/>
      <c r="L21" s="265">
        <f t="shared" si="2"/>
        <v>6641</v>
      </c>
      <c r="M21" s="266">
        <f t="shared" si="3"/>
        <v>-0.13040204788435472</v>
      </c>
      <c r="N21" s="245">
        <v>28829</v>
      </c>
      <c r="O21" s="246">
        <v>31230</v>
      </c>
      <c r="P21" s="247">
        <v>39</v>
      </c>
      <c r="Q21" s="264">
        <v>274</v>
      </c>
      <c r="R21" s="265">
        <f t="shared" si="4"/>
        <v>60372</v>
      </c>
      <c r="S21" s="248">
        <f t="shared" si="5"/>
        <v>0.004855865521512895</v>
      </c>
      <c r="T21" s="259">
        <v>27367</v>
      </c>
      <c r="U21" s="246">
        <v>26345</v>
      </c>
      <c r="V21" s="247">
        <v>24</v>
      </c>
      <c r="W21" s="264">
        <v>4</v>
      </c>
      <c r="X21" s="265">
        <f t="shared" si="6"/>
        <v>53740</v>
      </c>
      <c r="Y21" s="250">
        <f t="shared" si="7"/>
        <v>0.12340900632675855</v>
      </c>
    </row>
    <row r="22" spans="1:25" ht="19.5" customHeight="1">
      <c r="A22" s="244" t="s">
        <v>406</v>
      </c>
      <c r="B22" s="245">
        <v>2274</v>
      </c>
      <c r="C22" s="246">
        <v>2127</v>
      </c>
      <c r="D22" s="247">
        <v>0</v>
      </c>
      <c r="E22" s="264">
        <v>0</v>
      </c>
      <c r="F22" s="265">
        <f t="shared" si="0"/>
        <v>4401</v>
      </c>
      <c r="G22" s="248">
        <f t="shared" si="1"/>
        <v>0.0038692048744420598</v>
      </c>
      <c r="H22" s="245">
        <v>1973</v>
      </c>
      <c r="I22" s="246">
        <v>1990</v>
      </c>
      <c r="J22" s="247">
        <v>14</v>
      </c>
      <c r="K22" s="264">
        <v>0</v>
      </c>
      <c r="L22" s="265">
        <f t="shared" si="2"/>
        <v>3977</v>
      </c>
      <c r="M22" s="266">
        <f t="shared" si="3"/>
        <v>0.10661302489313562</v>
      </c>
      <c r="N22" s="245">
        <v>23255</v>
      </c>
      <c r="O22" s="246">
        <v>23954</v>
      </c>
      <c r="P22" s="247">
        <v>31</v>
      </c>
      <c r="Q22" s="264">
        <v>61</v>
      </c>
      <c r="R22" s="265">
        <f t="shared" si="4"/>
        <v>47301</v>
      </c>
      <c r="S22" s="248">
        <f t="shared" si="5"/>
        <v>0.003804533476331436</v>
      </c>
      <c r="T22" s="259">
        <v>12837</v>
      </c>
      <c r="U22" s="246">
        <v>14720</v>
      </c>
      <c r="V22" s="247">
        <v>32</v>
      </c>
      <c r="W22" s="264">
        <v>0</v>
      </c>
      <c r="X22" s="265">
        <f t="shared" si="6"/>
        <v>27589</v>
      </c>
      <c r="Y22" s="250">
        <f t="shared" si="7"/>
        <v>0.7144876581246149</v>
      </c>
    </row>
    <row r="23" spans="1:25" ht="19.5" customHeight="1">
      <c r="A23" s="244" t="s">
        <v>407</v>
      </c>
      <c r="B23" s="245">
        <v>522</v>
      </c>
      <c r="C23" s="246">
        <v>1124</v>
      </c>
      <c r="D23" s="247">
        <v>0</v>
      </c>
      <c r="E23" s="264">
        <v>0</v>
      </c>
      <c r="F23" s="265">
        <f>SUM(B23:E23)</f>
        <v>1646</v>
      </c>
      <c r="G23" s="248">
        <f>F23/$F$9</f>
        <v>0.001447105481329614</v>
      </c>
      <c r="H23" s="245">
        <v>1125</v>
      </c>
      <c r="I23" s="246">
        <v>1372</v>
      </c>
      <c r="J23" s="247"/>
      <c r="K23" s="264">
        <v>0</v>
      </c>
      <c r="L23" s="265">
        <f>SUM(H23:K23)</f>
        <v>2497</v>
      </c>
      <c r="M23" s="266">
        <f>IF(ISERROR(F23/L23-1),"         /0",(F23/L23-1))</f>
        <v>-0.3408089707649179</v>
      </c>
      <c r="N23" s="245">
        <v>10059</v>
      </c>
      <c r="O23" s="246">
        <v>12730</v>
      </c>
      <c r="P23" s="247">
        <v>11</v>
      </c>
      <c r="Q23" s="264">
        <v>0</v>
      </c>
      <c r="R23" s="265">
        <f>SUM(N23:Q23)</f>
        <v>22800</v>
      </c>
      <c r="S23" s="248">
        <f>R23/$R$9</f>
        <v>0.0018338589725451205</v>
      </c>
      <c r="T23" s="259">
        <v>7929</v>
      </c>
      <c r="U23" s="246">
        <v>10610</v>
      </c>
      <c r="V23" s="247">
        <v>118</v>
      </c>
      <c r="W23" s="264">
        <v>0</v>
      </c>
      <c r="X23" s="265">
        <f>SUM(T23:W23)</f>
        <v>18657</v>
      </c>
      <c r="Y23" s="250">
        <f>IF(ISERROR(R23/X23-1),"         /0",IF(R23/X23&gt;5,"  *  ",(R23/X23-1)))</f>
        <v>0.22206142466634504</v>
      </c>
    </row>
    <row r="24" spans="1:25" ht="19.5" customHeight="1" thickBot="1">
      <c r="A24" s="251" t="s">
        <v>48</v>
      </c>
      <c r="B24" s="252">
        <v>11</v>
      </c>
      <c r="C24" s="253">
        <v>13</v>
      </c>
      <c r="D24" s="254">
        <v>7</v>
      </c>
      <c r="E24" s="267">
        <v>6</v>
      </c>
      <c r="F24" s="268">
        <f t="shared" si="0"/>
        <v>37</v>
      </c>
      <c r="G24" s="255">
        <f t="shared" si="1"/>
        <v>3.252910255722704E-05</v>
      </c>
      <c r="H24" s="252">
        <v>11</v>
      </c>
      <c r="I24" s="253">
        <v>2</v>
      </c>
      <c r="J24" s="254">
        <v>5</v>
      </c>
      <c r="K24" s="267">
        <v>2</v>
      </c>
      <c r="L24" s="268">
        <f t="shared" si="2"/>
        <v>20</v>
      </c>
      <c r="M24" s="269">
        <f t="shared" si="3"/>
        <v>0.8500000000000001</v>
      </c>
      <c r="N24" s="252">
        <v>132</v>
      </c>
      <c r="O24" s="253">
        <v>148</v>
      </c>
      <c r="P24" s="254">
        <v>82</v>
      </c>
      <c r="Q24" s="267">
        <v>79</v>
      </c>
      <c r="R24" s="268">
        <f t="shared" si="4"/>
        <v>441</v>
      </c>
      <c r="S24" s="255">
        <f t="shared" si="5"/>
        <v>3.54706932847543E-05</v>
      </c>
      <c r="T24" s="260">
        <v>290</v>
      </c>
      <c r="U24" s="253">
        <v>107</v>
      </c>
      <c r="V24" s="254">
        <v>8</v>
      </c>
      <c r="W24" s="267">
        <v>3</v>
      </c>
      <c r="X24" s="268">
        <f t="shared" si="6"/>
        <v>408</v>
      </c>
      <c r="Y24" s="257">
        <f t="shared" si="7"/>
        <v>0.0808823529411764</v>
      </c>
    </row>
    <row r="25" spans="1:25" s="133" customFormat="1" ht="19.5" customHeight="1">
      <c r="A25" s="142" t="s">
        <v>51</v>
      </c>
      <c r="B25" s="139">
        <f>SUM(B26:B35)</f>
        <v>69174</v>
      </c>
      <c r="C25" s="138">
        <f>SUM(C26:C35)</f>
        <v>76710</v>
      </c>
      <c r="D25" s="137">
        <f>SUM(D26:D35)</f>
        <v>69</v>
      </c>
      <c r="E25" s="136">
        <f>SUM(E26:E35)</f>
        <v>14</v>
      </c>
      <c r="F25" s="135">
        <f t="shared" si="0"/>
        <v>145967</v>
      </c>
      <c r="G25" s="140">
        <f t="shared" si="1"/>
        <v>0.12832906791812865</v>
      </c>
      <c r="H25" s="139">
        <f>SUM(H26:H35)</f>
        <v>56994</v>
      </c>
      <c r="I25" s="138">
        <f>SUM(I26:I35)</f>
        <v>71434</v>
      </c>
      <c r="J25" s="137">
        <f>SUM(J26:J35)</f>
        <v>63</v>
      </c>
      <c r="K25" s="136">
        <f>SUM(K26:K35)</f>
        <v>4</v>
      </c>
      <c r="L25" s="135">
        <f t="shared" si="2"/>
        <v>128495</v>
      </c>
      <c r="M25" s="141">
        <f t="shared" si="3"/>
        <v>0.13597416241877114</v>
      </c>
      <c r="N25" s="139">
        <f>SUM(N26:N35)</f>
        <v>847889</v>
      </c>
      <c r="O25" s="138">
        <f>SUM(O26:O35)</f>
        <v>844385</v>
      </c>
      <c r="P25" s="137">
        <f>SUM(P26:P35)</f>
        <v>1396</v>
      </c>
      <c r="Q25" s="136">
        <f>SUM(Q26:Q35)</f>
        <v>85</v>
      </c>
      <c r="R25" s="135">
        <f t="shared" si="4"/>
        <v>1693755</v>
      </c>
      <c r="S25" s="140">
        <f t="shared" si="5"/>
        <v>0.13623279842294564</v>
      </c>
      <c r="T25" s="139">
        <f>SUM(T26:T35)</f>
        <v>744413</v>
      </c>
      <c r="U25" s="138">
        <f>SUM(U26:U35)</f>
        <v>747572</v>
      </c>
      <c r="V25" s="137">
        <f>SUM(V26:V35)</f>
        <v>1221</v>
      </c>
      <c r="W25" s="136">
        <f>SUM(W26:W35)</f>
        <v>340</v>
      </c>
      <c r="X25" s="135">
        <f t="shared" si="6"/>
        <v>1493546</v>
      </c>
      <c r="Y25" s="134">
        <f t="shared" si="7"/>
        <v>0.13404943670968295</v>
      </c>
    </row>
    <row r="26" spans="1:25" ht="19.5" customHeight="1">
      <c r="A26" s="237" t="s">
        <v>408</v>
      </c>
      <c r="B26" s="238">
        <v>42643</v>
      </c>
      <c r="C26" s="239">
        <v>48068</v>
      </c>
      <c r="D26" s="240">
        <v>55</v>
      </c>
      <c r="E26" s="261">
        <v>0</v>
      </c>
      <c r="F26" s="262">
        <f t="shared" si="0"/>
        <v>90766</v>
      </c>
      <c r="G26" s="241">
        <f t="shared" si="1"/>
        <v>0.07979828439754784</v>
      </c>
      <c r="H26" s="238">
        <v>34851</v>
      </c>
      <c r="I26" s="239">
        <v>43371</v>
      </c>
      <c r="J26" s="240">
        <v>51</v>
      </c>
      <c r="K26" s="261">
        <v>0</v>
      </c>
      <c r="L26" s="262">
        <f t="shared" si="2"/>
        <v>78273</v>
      </c>
      <c r="M26" s="263">
        <f t="shared" si="3"/>
        <v>0.15960803853180527</v>
      </c>
      <c r="N26" s="238">
        <v>529379</v>
      </c>
      <c r="O26" s="239">
        <v>522769</v>
      </c>
      <c r="P26" s="240">
        <v>1103</v>
      </c>
      <c r="Q26" s="261">
        <v>3</v>
      </c>
      <c r="R26" s="262">
        <f t="shared" si="4"/>
        <v>1053254</v>
      </c>
      <c r="S26" s="241">
        <f t="shared" si="5"/>
        <v>0.08471575869601045</v>
      </c>
      <c r="T26" s="238">
        <v>448146</v>
      </c>
      <c r="U26" s="239">
        <v>446187</v>
      </c>
      <c r="V26" s="240">
        <v>1084</v>
      </c>
      <c r="W26" s="261">
        <v>335</v>
      </c>
      <c r="X26" s="262">
        <f t="shared" si="6"/>
        <v>895752</v>
      </c>
      <c r="Y26" s="243">
        <f t="shared" si="7"/>
        <v>0.175832149970081</v>
      </c>
    </row>
    <row r="27" spans="1:25" ht="19.5" customHeight="1">
      <c r="A27" s="381" t="s">
        <v>409</v>
      </c>
      <c r="B27" s="382">
        <v>4902</v>
      </c>
      <c r="C27" s="383">
        <v>7293</v>
      </c>
      <c r="D27" s="384">
        <v>14</v>
      </c>
      <c r="E27" s="385">
        <v>14</v>
      </c>
      <c r="F27" s="386">
        <f aca="true" t="shared" si="8" ref="F27:F35">SUM(B27:E27)</f>
        <v>12223</v>
      </c>
      <c r="G27" s="387">
        <f aca="true" t="shared" si="9" ref="G27:G35">F27/$F$9</f>
        <v>0.010746032988026653</v>
      </c>
      <c r="H27" s="382">
        <v>4406</v>
      </c>
      <c r="I27" s="383">
        <v>7486</v>
      </c>
      <c r="J27" s="384">
        <v>12</v>
      </c>
      <c r="K27" s="385">
        <v>0</v>
      </c>
      <c r="L27" s="386">
        <f aca="true" t="shared" si="10" ref="L27:L35">SUM(H27:K27)</f>
        <v>11904</v>
      </c>
      <c r="M27" s="388">
        <f aca="true" t="shared" si="11" ref="M27:M35">IF(ISERROR(F27/L27-1),"         /0",(F27/L27-1))</f>
        <v>0.026797715053763493</v>
      </c>
      <c r="N27" s="382">
        <v>68604</v>
      </c>
      <c r="O27" s="383">
        <v>80548</v>
      </c>
      <c r="P27" s="384">
        <v>162</v>
      </c>
      <c r="Q27" s="385">
        <v>14</v>
      </c>
      <c r="R27" s="386">
        <f aca="true" t="shared" si="12" ref="R27:R35">SUM(N27:Q27)</f>
        <v>149328</v>
      </c>
      <c r="S27" s="387">
        <f aca="true" t="shared" si="13" ref="S27:S35">R27/$R$9</f>
        <v>0.01201081108123762</v>
      </c>
      <c r="T27" s="382">
        <v>63580</v>
      </c>
      <c r="U27" s="383">
        <v>72197</v>
      </c>
      <c r="V27" s="384">
        <v>130</v>
      </c>
      <c r="W27" s="385">
        <v>0</v>
      </c>
      <c r="X27" s="386">
        <f aca="true" t="shared" si="14" ref="X27:X35">SUM(T27:W27)</f>
        <v>135907</v>
      </c>
      <c r="Y27" s="389">
        <f aca="true" t="shared" si="15" ref="Y27:Y35">IF(ISERROR(R27/X27-1),"         /0",IF(R27/X27&gt;5,"  *  ",(R27/X27-1)))</f>
        <v>0.09875135202748941</v>
      </c>
    </row>
    <row r="28" spans="1:25" ht="19.5" customHeight="1">
      <c r="A28" s="381" t="s">
        <v>410</v>
      </c>
      <c r="B28" s="382">
        <v>4902</v>
      </c>
      <c r="C28" s="383">
        <v>4892</v>
      </c>
      <c r="D28" s="384">
        <v>0</v>
      </c>
      <c r="E28" s="385">
        <v>0</v>
      </c>
      <c r="F28" s="386">
        <f t="shared" si="8"/>
        <v>9794</v>
      </c>
      <c r="G28" s="387">
        <f t="shared" si="9"/>
        <v>0.008610541363391396</v>
      </c>
      <c r="H28" s="382">
        <v>3948</v>
      </c>
      <c r="I28" s="383">
        <v>4762</v>
      </c>
      <c r="J28" s="384"/>
      <c r="K28" s="385">
        <v>4</v>
      </c>
      <c r="L28" s="386">
        <f t="shared" si="10"/>
        <v>8714</v>
      </c>
      <c r="M28" s="388">
        <f t="shared" si="11"/>
        <v>0.12393848978655031</v>
      </c>
      <c r="N28" s="382">
        <v>62051</v>
      </c>
      <c r="O28" s="383">
        <v>57664</v>
      </c>
      <c r="P28" s="384"/>
      <c r="Q28" s="385"/>
      <c r="R28" s="386">
        <f t="shared" si="12"/>
        <v>119715</v>
      </c>
      <c r="S28" s="387">
        <f t="shared" si="13"/>
        <v>0.00962896609202803</v>
      </c>
      <c r="T28" s="382">
        <v>58169</v>
      </c>
      <c r="U28" s="383">
        <v>58414</v>
      </c>
      <c r="V28" s="384"/>
      <c r="W28" s="385">
        <v>4</v>
      </c>
      <c r="X28" s="386">
        <f t="shared" si="14"/>
        <v>116587</v>
      </c>
      <c r="Y28" s="389">
        <f t="shared" si="15"/>
        <v>0.02682974945748673</v>
      </c>
    </row>
    <row r="29" spans="1:25" ht="19.5" customHeight="1">
      <c r="A29" s="381" t="s">
        <v>411</v>
      </c>
      <c r="B29" s="382">
        <v>4184</v>
      </c>
      <c r="C29" s="383">
        <v>5004</v>
      </c>
      <c r="D29" s="384">
        <v>0</v>
      </c>
      <c r="E29" s="385">
        <v>0</v>
      </c>
      <c r="F29" s="386">
        <f t="shared" si="8"/>
        <v>9188</v>
      </c>
      <c r="G29" s="387">
        <f t="shared" si="9"/>
        <v>0.008077767413400057</v>
      </c>
      <c r="H29" s="382">
        <v>4164</v>
      </c>
      <c r="I29" s="383">
        <v>4661</v>
      </c>
      <c r="J29" s="384"/>
      <c r="K29" s="385">
        <v>0</v>
      </c>
      <c r="L29" s="386">
        <f t="shared" si="10"/>
        <v>8825</v>
      </c>
      <c r="M29" s="388">
        <f t="shared" si="11"/>
        <v>0.04113314447592065</v>
      </c>
      <c r="N29" s="382">
        <v>52418</v>
      </c>
      <c r="O29" s="383">
        <v>54343</v>
      </c>
      <c r="P29" s="384"/>
      <c r="Q29" s="385">
        <v>0</v>
      </c>
      <c r="R29" s="386">
        <f t="shared" si="12"/>
        <v>106761</v>
      </c>
      <c r="S29" s="387">
        <f t="shared" si="13"/>
        <v>0.008587044638942526</v>
      </c>
      <c r="T29" s="382">
        <v>52147</v>
      </c>
      <c r="U29" s="383">
        <v>53262</v>
      </c>
      <c r="V29" s="384"/>
      <c r="W29" s="385">
        <v>0</v>
      </c>
      <c r="X29" s="386">
        <f t="shared" si="14"/>
        <v>105409</v>
      </c>
      <c r="Y29" s="389">
        <f t="shared" si="15"/>
        <v>0.012826229259361055</v>
      </c>
    </row>
    <row r="30" spans="1:25" ht="19.5" customHeight="1">
      <c r="A30" s="381" t="s">
        <v>412</v>
      </c>
      <c r="B30" s="382">
        <v>3052</v>
      </c>
      <c r="C30" s="383">
        <v>3199</v>
      </c>
      <c r="D30" s="384">
        <v>0</v>
      </c>
      <c r="E30" s="385">
        <v>0</v>
      </c>
      <c r="F30" s="386">
        <f t="shared" si="8"/>
        <v>6251</v>
      </c>
      <c r="G30" s="387">
        <f t="shared" si="9"/>
        <v>0.005495660002303412</v>
      </c>
      <c r="H30" s="382">
        <v>2567</v>
      </c>
      <c r="I30" s="383">
        <v>2625</v>
      </c>
      <c r="J30" s="384">
        <v>0</v>
      </c>
      <c r="K30" s="385"/>
      <c r="L30" s="386">
        <f t="shared" si="10"/>
        <v>5192</v>
      </c>
      <c r="M30" s="388">
        <f t="shared" si="11"/>
        <v>0.20396764252696453</v>
      </c>
      <c r="N30" s="382">
        <v>34946</v>
      </c>
      <c r="O30" s="383">
        <v>32377</v>
      </c>
      <c r="P30" s="384">
        <v>0</v>
      </c>
      <c r="Q30" s="385"/>
      <c r="R30" s="386">
        <f t="shared" si="12"/>
        <v>67323</v>
      </c>
      <c r="S30" s="387">
        <f t="shared" si="13"/>
        <v>0.005414951210905927</v>
      </c>
      <c r="T30" s="382">
        <v>31843</v>
      </c>
      <c r="U30" s="383">
        <v>27980</v>
      </c>
      <c r="V30" s="384">
        <v>0</v>
      </c>
      <c r="W30" s="385">
        <v>0</v>
      </c>
      <c r="X30" s="386">
        <f t="shared" si="14"/>
        <v>59823</v>
      </c>
      <c r="Y30" s="389">
        <f t="shared" si="15"/>
        <v>0.12536984103104154</v>
      </c>
    </row>
    <row r="31" spans="1:25" ht="19.5" customHeight="1">
      <c r="A31" s="381" t="s">
        <v>413</v>
      </c>
      <c r="B31" s="382">
        <v>2965</v>
      </c>
      <c r="C31" s="383">
        <v>2968</v>
      </c>
      <c r="D31" s="384">
        <v>0</v>
      </c>
      <c r="E31" s="385">
        <v>0</v>
      </c>
      <c r="F31" s="386">
        <f t="shared" si="8"/>
        <v>5933</v>
      </c>
      <c r="G31" s="387">
        <f t="shared" si="9"/>
        <v>0.0052160855532980555</v>
      </c>
      <c r="H31" s="382">
        <v>2943</v>
      </c>
      <c r="I31" s="383">
        <v>3085</v>
      </c>
      <c r="J31" s="384"/>
      <c r="K31" s="385"/>
      <c r="L31" s="386">
        <f t="shared" si="10"/>
        <v>6028</v>
      </c>
      <c r="M31" s="388">
        <f t="shared" si="11"/>
        <v>-0.01575978765759789</v>
      </c>
      <c r="N31" s="382">
        <v>35896</v>
      </c>
      <c r="O31" s="383">
        <v>33295</v>
      </c>
      <c r="P31" s="384">
        <v>45</v>
      </c>
      <c r="Q31" s="385"/>
      <c r="R31" s="386">
        <f t="shared" si="12"/>
        <v>69236</v>
      </c>
      <c r="S31" s="387">
        <f t="shared" si="13"/>
        <v>0.005568818413295349</v>
      </c>
      <c r="T31" s="382">
        <v>36110</v>
      </c>
      <c r="U31" s="383">
        <v>33904</v>
      </c>
      <c r="V31" s="384">
        <v>7</v>
      </c>
      <c r="W31" s="385">
        <v>1</v>
      </c>
      <c r="X31" s="386">
        <f t="shared" si="14"/>
        <v>70022</v>
      </c>
      <c r="Y31" s="389">
        <f t="shared" si="15"/>
        <v>-0.011225043557739012</v>
      </c>
    </row>
    <row r="32" spans="1:25" ht="19.5" customHeight="1">
      <c r="A32" s="381" t="s">
        <v>414</v>
      </c>
      <c r="B32" s="382">
        <v>1944</v>
      </c>
      <c r="C32" s="383">
        <v>478</v>
      </c>
      <c r="D32" s="384">
        <v>0</v>
      </c>
      <c r="E32" s="385">
        <v>0</v>
      </c>
      <c r="F32" s="386">
        <f t="shared" si="8"/>
        <v>2422</v>
      </c>
      <c r="G32" s="387">
        <f t="shared" si="9"/>
        <v>0.0021293374700974027</v>
      </c>
      <c r="H32" s="382">
        <v>478</v>
      </c>
      <c r="I32" s="383">
        <v>1251</v>
      </c>
      <c r="J32" s="384"/>
      <c r="K32" s="385"/>
      <c r="L32" s="386">
        <f t="shared" si="10"/>
        <v>1729</v>
      </c>
      <c r="M32" s="388">
        <f t="shared" si="11"/>
        <v>0.4008097165991902</v>
      </c>
      <c r="N32" s="382">
        <v>14222</v>
      </c>
      <c r="O32" s="383">
        <v>13304</v>
      </c>
      <c r="P32" s="384"/>
      <c r="Q32" s="385"/>
      <c r="R32" s="386">
        <f t="shared" si="12"/>
        <v>27526</v>
      </c>
      <c r="S32" s="387">
        <f t="shared" si="13"/>
        <v>0.00221398254729285</v>
      </c>
      <c r="T32" s="382">
        <v>7469</v>
      </c>
      <c r="U32" s="383">
        <v>10009</v>
      </c>
      <c r="V32" s="384"/>
      <c r="W32" s="385"/>
      <c r="X32" s="386">
        <f t="shared" si="14"/>
        <v>17478</v>
      </c>
      <c r="Y32" s="389">
        <f t="shared" si="15"/>
        <v>0.5748941526490445</v>
      </c>
    </row>
    <row r="33" spans="1:25" ht="19.5" customHeight="1">
      <c r="A33" s="381" t="s">
        <v>415</v>
      </c>
      <c r="B33" s="382">
        <v>849</v>
      </c>
      <c r="C33" s="383">
        <v>952</v>
      </c>
      <c r="D33" s="384">
        <v>0</v>
      </c>
      <c r="E33" s="385">
        <v>0</v>
      </c>
      <c r="F33" s="386">
        <f t="shared" si="8"/>
        <v>1801</v>
      </c>
      <c r="G33" s="387">
        <f t="shared" si="9"/>
        <v>0.001583376046096376</v>
      </c>
      <c r="H33" s="382">
        <v>738</v>
      </c>
      <c r="I33" s="383">
        <v>958</v>
      </c>
      <c r="J33" s="384"/>
      <c r="K33" s="385"/>
      <c r="L33" s="386">
        <f t="shared" si="10"/>
        <v>1696</v>
      </c>
      <c r="M33" s="388">
        <f t="shared" si="11"/>
        <v>0.06191037735849059</v>
      </c>
      <c r="N33" s="382">
        <v>12080</v>
      </c>
      <c r="O33" s="383">
        <v>11634</v>
      </c>
      <c r="P33" s="384"/>
      <c r="Q33" s="385"/>
      <c r="R33" s="386">
        <f t="shared" si="12"/>
        <v>23714</v>
      </c>
      <c r="S33" s="387">
        <f t="shared" si="13"/>
        <v>0.0019073741962690783</v>
      </c>
      <c r="T33" s="382">
        <v>10774</v>
      </c>
      <c r="U33" s="383">
        <v>9670</v>
      </c>
      <c r="V33" s="384"/>
      <c r="W33" s="385"/>
      <c r="X33" s="386">
        <f t="shared" si="14"/>
        <v>20444</v>
      </c>
      <c r="Y33" s="389">
        <f t="shared" si="15"/>
        <v>0.15994912932889838</v>
      </c>
    </row>
    <row r="34" spans="1:25" ht="19.5" customHeight="1">
      <c r="A34" s="244" t="s">
        <v>416</v>
      </c>
      <c r="B34" s="245">
        <v>891</v>
      </c>
      <c r="C34" s="246">
        <v>608</v>
      </c>
      <c r="D34" s="247">
        <v>0</v>
      </c>
      <c r="E34" s="264">
        <v>0</v>
      </c>
      <c r="F34" s="265">
        <f t="shared" si="8"/>
        <v>1499</v>
      </c>
      <c r="G34" s="248">
        <f t="shared" si="9"/>
        <v>0.0013178682360346849</v>
      </c>
      <c r="H34" s="245">
        <v>526</v>
      </c>
      <c r="I34" s="246">
        <v>579</v>
      </c>
      <c r="J34" s="247"/>
      <c r="K34" s="264"/>
      <c r="L34" s="265">
        <f t="shared" si="10"/>
        <v>1105</v>
      </c>
      <c r="M34" s="266">
        <f t="shared" si="11"/>
        <v>0.35656108597285074</v>
      </c>
      <c r="N34" s="245">
        <v>7288</v>
      </c>
      <c r="O34" s="246">
        <v>6245</v>
      </c>
      <c r="P34" s="247"/>
      <c r="Q34" s="264">
        <v>68</v>
      </c>
      <c r="R34" s="265">
        <f t="shared" si="12"/>
        <v>13601</v>
      </c>
      <c r="S34" s="248">
        <f t="shared" si="13"/>
        <v>0.0010939612230520255</v>
      </c>
      <c r="T34" s="245">
        <v>5711</v>
      </c>
      <c r="U34" s="246">
        <v>5513</v>
      </c>
      <c r="V34" s="247"/>
      <c r="W34" s="264"/>
      <c r="X34" s="265">
        <f t="shared" si="14"/>
        <v>11224</v>
      </c>
      <c r="Y34" s="250">
        <f t="shared" si="15"/>
        <v>0.21177833214540276</v>
      </c>
    </row>
    <row r="35" spans="1:25" ht="19.5" customHeight="1" thickBot="1">
      <c r="A35" s="244" t="s">
        <v>274</v>
      </c>
      <c r="B35" s="245">
        <v>2842</v>
      </c>
      <c r="C35" s="246">
        <v>3248</v>
      </c>
      <c r="D35" s="247">
        <v>0</v>
      </c>
      <c r="E35" s="264">
        <v>0</v>
      </c>
      <c r="F35" s="247">
        <f t="shared" si="8"/>
        <v>6090</v>
      </c>
      <c r="G35" s="248">
        <f t="shared" si="9"/>
        <v>0.005354114447932775</v>
      </c>
      <c r="H35" s="245">
        <v>2373</v>
      </c>
      <c r="I35" s="246">
        <v>2656</v>
      </c>
      <c r="J35" s="247">
        <v>0</v>
      </c>
      <c r="K35" s="264">
        <v>0</v>
      </c>
      <c r="L35" s="265">
        <f t="shared" si="10"/>
        <v>5029</v>
      </c>
      <c r="M35" s="266">
        <f t="shared" si="11"/>
        <v>0.2109763372439848</v>
      </c>
      <c r="N35" s="245">
        <v>31005</v>
      </c>
      <c r="O35" s="246">
        <v>32206</v>
      </c>
      <c r="P35" s="247">
        <v>86</v>
      </c>
      <c r="Q35" s="264">
        <v>0</v>
      </c>
      <c r="R35" s="265">
        <f t="shared" si="12"/>
        <v>63297</v>
      </c>
      <c r="S35" s="248">
        <f t="shared" si="13"/>
        <v>0.005091130323911776</v>
      </c>
      <c r="T35" s="245">
        <v>30464</v>
      </c>
      <c r="U35" s="246">
        <v>30436</v>
      </c>
      <c r="V35" s="247">
        <v>0</v>
      </c>
      <c r="W35" s="264">
        <v>0</v>
      </c>
      <c r="X35" s="265">
        <f t="shared" si="14"/>
        <v>60900</v>
      </c>
      <c r="Y35" s="250">
        <f t="shared" si="15"/>
        <v>0.03935960591133014</v>
      </c>
    </row>
    <row r="36" spans="1:25" s="133" customFormat="1" ht="19.5" customHeight="1">
      <c r="A36" s="142" t="s">
        <v>50</v>
      </c>
      <c r="B36" s="139">
        <f>SUM(B37:B45)</f>
        <v>168179</v>
      </c>
      <c r="C36" s="138">
        <f>SUM(C37:C45)</f>
        <v>169493</v>
      </c>
      <c r="D36" s="137">
        <f>SUM(D37:D45)</f>
        <v>557</v>
      </c>
      <c r="E36" s="136">
        <f>SUM(E37:E45)</f>
        <v>1021</v>
      </c>
      <c r="F36" s="135">
        <f t="shared" si="0"/>
        <v>339250</v>
      </c>
      <c r="G36" s="140">
        <f t="shared" si="1"/>
        <v>0.2982567038524128</v>
      </c>
      <c r="H36" s="139">
        <f>SUM(H37:H45)</f>
        <v>160517</v>
      </c>
      <c r="I36" s="138">
        <f>SUM(I37:I45)</f>
        <v>159372</v>
      </c>
      <c r="J36" s="137">
        <f>SUM(J37:J45)</f>
        <v>895</v>
      </c>
      <c r="K36" s="136">
        <f>SUM(K37:K45)</f>
        <v>935</v>
      </c>
      <c r="L36" s="135">
        <f t="shared" si="2"/>
        <v>321719</v>
      </c>
      <c r="M36" s="141">
        <f t="shared" si="3"/>
        <v>0.0544916526534025</v>
      </c>
      <c r="N36" s="139">
        <f>SUM(N37:N45)</f>
        <v>1818381</v>
      </c>
      <c r="O36" s="138">
        <f>SUM(O37:O45)</f>
        <v>1763913</v>
      </c>
      <c r="P36" s="137">
        <f>SUM(P37:P45)</f>
        <v>13239</v>
      </c>
      <c r="Q36" s="136">
        <f>SUM(Q37:Q45)</f>
        <v>14870</v>
      </c>
      <c r="R36" s="135">
        <f t="shared" si="4"/>
        <v>3610403</v>
      </c>
      <c r="S36" s="140">
        <f t="shared" si="5"/>
        <v>0.29039341824797454</v>
      </c>
      <c r="T36" s="139">
        <f>SUM(T37:T45)</f>
        <v>1674415</v>
      </c>
      <c r="U36" s="138">
        <f>SUM(U37:U45)</f>
        <v>1632469</v>
      </c>
      <c r="V36" s="137">
        <f>SUM(V37:V45)</f>
        <v>4651</v>
      </c>
      <c r="W36" s="136">
        <f>SUM(W37:W45)</f>
        <v>4359</v>
      </c>
      <c r="X36" s="135">
        <f t="shared" si="6"/>
        <v>3315894</v>
      </c>
      <c r="Y36" s="134">
        <f t="shared" si="7"/>
        <v>0.0888173747411709</v>
      </c>
    </row>
    <row r="37" spans="1:25" s="103" customFormat="1" ht="19.5" customHeight="1">
      <c r="A37" s="237" t="s">
        <v>417</v>
      </c>
      <c r="B37" s="238">
        <v>88023</v>
      </c>
      <c r="C37" s="239">
        <v>88204</v>
      </c>
      <c r="D37" s="240">
        <v>78</v>
      </c>
      <c r="E37" s="261">
        <v>90</v>
      </c>
      <c r="F37" s="262">
        <f t="shared" si="0"/>
        <v>176395</v>
      </c>
      <c r="G37" s="241">
        <f t="shared" si="1"/>
        <v>0.155080298529245</v>
      </c>
      <c r="H37" s="238">
        <v>92046</v>
      </c>
      <c r="I37" s="239">
        <v>90038</v>
      </c>
      <c r="J37" s="240">
        <v>387</v>
      </c>
      <c r="K37" s="261">
        <v>421</v>
      </c>
      <c r="L37" s="262">
        <f t="shared" si="2"/>
        <v>182892</v>
      </c>
      <c r="M37" s="263">
        <f t="shared" si="3"/>
        <v>-0.03552369704525071</v>
      </c>
      <c r="N37" s="238">
        <v>972521</v>
      </c>
      <c r="O37" s="239">
        <v>926106</v>
      </c>
      <c r="P37" s="240">
        <v>7065</v>
      </c>
      <c r="Q37" s="261">
        <v>8084</v>
      </c>
      <c r="R37" s="262">
        <f t="shared" si="4"/>
        <v>1913776</v>
      </c>
      <c r="S37" s="241">
        <f t="shared" si="5"/>
        <v>0.15392961794041712</v>
      </c>
      <c r="T37" s="258">
        <v>921373</v>
      </c>
      <c r="U37" s="239">
        <v>885728</v>
      </c>
      <c r="V37" s="240">
        <v>1819</v>
      </c>
      <c r="W37" s="261">
        <v>1991</v>
      </c>
      <c r="X37" s="262">
        <f t="shared" si="6"/>
        <v>1810911</v>
      </c>
      <c r="Y37" s="243">
        <f t="shared" si="7"/>
        <v>0.05680290196481219</v>
      </c>
    </row>
    <row r="38" spans="1:25" s="103" customFormat="1" ht="19.5" customHeight="1">
      <c r="A38" s="244" t="s">
        <v>418</v>
      </c>
      <c r="B38" s="245">
        <v>51060</v>
      </c>
      <c r="C38" s="246">
        <v>53144</v>
      </c>
      <c r="D38" s="247">
        <v>400</v>
      </c>
      <c r="E38" s="264">
        <v>472</v>
      </c>
      <c r="F38" s="265">
        <f t="shared" si="0"/>
        <v>105076</v>
      </c>
      <c r="G38" s="248">
        <f t="shared" si="1"/>
        <v>0.09237913460278889</v>
      </c>
      <c r="H38" s="245">
        <v>43666</v>
      </c>
      <c r="I38" s="246">
        <v>45667</v>
      </c>
      <c r="J38" s="247">
        <v>146</v>
      </c>
      <c r="K38" s="264">
        <v>169</v>
      </c>
      <c r="L38" s="265">
        <f t="shared" si="2"/>
        <v>89648</v>
      </c>
      <c r="M38" s="266">
        <f t="shared" si="3"/>
        <v>0.1720953060860253</v>
      </c>
      <c r="N38" s="245">
        <v>535756</v>
      </c>
      <c r="O38" s="246">
        <v>537507</v>
      </c>
      <c r="P38" s="247">
        <v>4826</v>
      </c>
      <c r="Q38" s="264">
        <v>4701</v>
      </c>
      <c r="R38" s="265">
        <f t="shared" si="4"/>
        <v>1082790</v>
      </c>
      <c r="S38" s="248">
        <f t="shared" si="5"/>
        <v>0.08709141038956715</v>
      </c>
      <c r="T38" s="259">
        <v>483677</v>
      </c>
      <c r="U38" s="246">
        <v>492024</v>
      </c>
      <c r="V38" s="247">
        <v>1554</v>
      </c>
      <c r="W38" s="264">
        <v>1222</v>
      </c>
      <c r="X38" s="265">
        <f t="shared" si="6"/>
        <v>978477</v>
      </c>
      <c r="Y38" s="250">
        <f t="shared" si="7"/>
        <v>0.10660751351334774</v>
      </c>
    </row>
    <row r="39" spans="1:25" s="103" customFormat="1" ht="19.5" customHeight="1">
      <c r="A39" s="244" t="s">
        <v>419</v>
      </c>
      <c r="B39" s="245">
        <v>10719</v>
      </c>
      <c r="C39" s="246">
        <v>11612</v>
      </c>
      <c r="D39" s="247">
        <v>48</v>
      </c>
      <c r="E39" s="264">
        <v>459</v>
      </c>
      <c r="F39" s="265">
        <f t="shared" si="0"/>
        <v>22838</v>
      </c>
      <c r="G39" s="248">
        <f t="shared" si="1"/>
        <v>0.020078368762214898</v>
      </c>
      <c r="H39" s="245">
        <v>7189</v>
      </c>
      <c r="I39" s="246">
        <v>8206</v>
      </c>
      <c r="J39" s="247">
        <v>349</v>
      </c>
      <c r="K39" s="264">
        <v>341</v>
      </c>
      <c r="L39" s="265">
        <f t="shared" si="2"/>
        <v>16085</v>
      </c>
      <c r="M39" s="266">
        <f t="shared" si="3"/>
        <v>0.41983214174696926</v>
      </c>
      <c r="N39" s="245">
        <v>105175</v>
      </c>
      <c r="O39" s="246">
        <v>117561</v>
      </c>
      <c r="P39" s="247">
        <v>699</v>
      </c>
      <c r="Q39" s="264">
        <v>1167</v>
      </c>
      <c r="R39" s="265">
        <f t="shared" si="4"/>
        <v>224602</v>
      </c>
      <c r="S39" s="248">
        <f t="shared" si="5"/>
        <v>0.01806528039261312</v>
      </c>
      <c r="T39" s="259">
        <v>77017</v>
      </c>
      <c r="U39" s="246">
        <v>81891</v>
      </c>
      <c r="V39" s="247">
        <v>1033</v>
      </c>
      <c r="W39" s="264">
        <v>1057</v>
      </c>
      <c r="X39" s="265">
        <f t="shared" si="6"/>
        <v>160998</v>
      </c>
      <c r="Y39" s="250">
        <f t="shared" si="7"/>
        <v>0.39506080820879763</v>
      </c>
    </row>
    <row r="40" spans="1:25" s="103" customFormat="1" ht="19.5" customHeight="1">
      <c r="A40" s="244" t="s">
        <v>420</v>
      </c>
      <c r="B40" s="245">
        <v>7951</v>
      </c>
      <c r="C40" s="246">
        <v>7970</v>
      </c>
      <c r="D40" s="247">
        <v>27</v>
      </c>
      <c r="E40" s="264">
        <v>0</v>
      </c>
      <c r="F40" s="265">
        <f>SUM(B40:E40)</f>
        <v>15948</v>
      </c>
      <c r="G40" s="248">
        <f>F40/$F$9</f>
        <v>0.014020922367098836</v>
      </c>
      <c r="H40" s="245">
        <v>7535</v>
      </c>
      <c r="I40" s="246">
        <v>7196</v>
      </c>
      <c r="J40" s="247"/>
      <c r="K40" s="264">
        <v>4</v>
      </c>
      <c r="L40" s="265">
        <f>SUM(H40:K40)</f>
        <v>14735</v>
      </c>
      <c r="M40" s="266">
        <f>IF(ISERROR(F40/L40-1),"         /0",(F40/L40-1))</f>
        <v>0.08232100441126566</v>
      </c>
      <c r="N40" s="245">
        <v>97119</v>
      </c>
      <c r="O40" s="246">
        <v>92827</v>
      </c>
      <c r="P40" s="247">
        <v>416</v>
      </c>
      <c r="Q40" s="264">
        <v>483</v>
      </c>
      <c r="R40" s="265">
        <f>SUM(N40:Q40)</f>
        <v>190845</v>
      </c>
      <c r="S40" s="248">
        <f>R40/$R$9</f>
        <v>0.015350123491902347</v>
      </c>
      <c r="T40" s="259">
        <v>88480</v>
      </c>
      <c r="U40" s="246">
        <v>85162</v>
      </c>
      <c r="V40" s="247">
        <v>37</v>
      </c>
      <c r="W40" s="264">
        <v>32</v>
      </c>
      <c r="X40" s="265">
        <f>SUM(T40:W40)</f>
        <v>173711</v>
      </c>
      <c r="Y40" s="250">
        <f>IF(ISERROR(R40/X40-1),"         /0",IF(R40/X40&gt;5,"  *  ",(R40/X40-1)))</f>
        <v>0.09863508931501164</v>
      </c>
    </row>
    <row r="41" spans="1:25" s="103" customFormat="1" ht="19.5" customHeight="1">
      <c r="A41" s="244" t="s">
        <v>421</v>
      </c>
      <c r="B41" s="245">
        <v>4803</v>
      </c>
      <c r="C41" s="246">
        <v>3557</v>
      </c>
      <c r="D41" s="247">
        <v>4</v>
      </c>
      <c r="E41" s="264">
        <v>0</v>
      </c>
      <c r="F41" s="265">
        <f>SUM(B41:E41)</f>
        <v>8364</v>
      </c>
      <c r="G41" s="248">
        <f>F41/$F$9</f>
        <v>0.00735333550780127</v>
      </c>
      <c r="H41" s="245">
        <v>5307</v>
      </c>
      <c r="I41" s="246">
        <v>3881</v>
      </c>
      <c r="J41" s="247">
        <v>2</v>
      </c>
      <c r="K41" s="264">
        <v>0</v>
      </c>
      <c r="L41" s="265">
        <f>SUM(H41:K41)</f>
        <v>9190</v>
      </c>
      <c r="M41" s="266">
        <f>IF(ISERROR(F41/L41-1),"         /0",(F41/L41-1))</f>
        <v>-0.08988030467899888</v>
      </c>
      <c r="N41" s="245">
        <v>54114</v>
      </c>
      <c r="O41" s="246">
        <v>36944</v>
      </c>
      <c r="P41" s="247">
        <v>181</v>
      </c>
      <c r="Q41" s="264">
        <v>210</v>
      </c>
      <c r="R41" s="265">
        <f>SUM(N41:Q41)</f>
        <v>91449</v>
      </c>
      <c r="S41" s="248">
        <f>R41/$R$9</f>
        <v>0.00735546356053854</v>
      </c>
      <c r="T41" s="259">
        <v>47986</v>
      </c>
      <c r="U41" s="246">
        <v>37498</v>
      </c>
      <c r="V41" s="247">
        <v>27</v>
      </c>
      <c r="W41" s="264">
        <v>5</v>
      </c>
      <c r="X41" s="265">
        <f>SUM(T41:W41)</f>
        <v>85516</v>
      </c>
      <c r="Y41" s="250">
        <f>IF(ISERROR(R41/X41-1),"         /0",IF(R41/X41&gt;5,"  *  ",(R41/X41-1)))</f>
        <v>0.06937882969268916</v>
      </c>
    </row>
    <row r="42" spans="1:25" s="103" customFormat="1" ht="19.5" customHeight="1">
      <c r="A42" s="244" t="s">
        <v>422</v>
      </c>
      <c r="B42" s="245">
        <v>3899</v>
      </c>
      <c r="C42" s="246">
        <v>3639</v>
      </c>
      <c r="D42" s="247">
        <v>0</v>
      </c>
      <c r="E42" s="264">
        <v>0</v>
      </c>
      <c r="F42" s="265">
        <f>SUM(B42:E42)</f>
        <v>7538</v>
      </c>
      <c r="G42" s="248">
        <f>F42/$F$9</f>
        <v>0.006627145272334526</v>
      </c>
      <c r="H42" s="245">
        <v>3092</v>
      </c>
      <c r="I42" s="246">
        <v>2803</v>
      </c>
      <c r="J42" s="247">
        <v>8</v>
      </c>
      <c r="K42" s="264"/>
      <c r="L42" s="265">
        <f>SUM(H42:K42)</f>
        <v>5903</v>
      </c>
      <c r="M42" s="266">
        <f>IF(ISERROR(F42/L42-1),"         /0",(F42/L42-1))</f>
        <v>0.27697780789429105</v>
      </c>
      <c r="N42" s="245">
        <v>36067</v>
      </c>
      <c r="O42" s="246">
        <v>35038</v>
      </c>
      <c r="P42" s="247">
        <v>34</v>
      </c>
      <c r="Q42" s="264">
        <v>204</v>
      </c>
      <c r="R42" s="265">
        <f>SUM(N42:Q42)</f>
        <v>71343</v>
      </c>
      <c r="S42" s="248">
        <f>R42/$R$9</f>
        <v>0.005738289503433619</v>
      </c>
      <c r="T42" s="259">
        <v>34364</v>
      </c>
      <c r="U42" s="246">
        <v>31585</v>
      </c>
      <c r="V42" s="247">
        <v>140</v>
      </c>
      <c r="W42" s="264">
        <v>12</v>
      </c>
      <c r="X42" s="265">
        <f>SUM(T42:W42)</f>
        <v>66101</v>
      </c>
      <c r="Y42" s="250">
        <f>IF(ISERROR(R42/X42-1),"         /0",IF(R42/X42&gt;5,"  *  ",(R42/X42-1)))</f>
        <v>0.07930288497904714</v>
      </c>
    </row>
    <row r="43" spans="1:25" s="103" customFormat="1" ht="19.5" customHeight="1">
      <c r="A43" s="244" t="s">
        <v>423</v>
      </c>
      <c r="B43" s="245">
        <v>1176</v>
      </c>
      <c r="C43" s="246">
        <v>830</v>
      </c>
      <c r="D43" s="247">
        <v>0</v>
      </c>
      <c r="E43" s="264">
        <v>0</v>
      </c>
      <c r="F43" s="265">
        <f t="shared" si="0"/>
        <v>2006</v>
      </c>
      <c r="G43" s="248">
        <f t="shared" si="1"/>
        <v>0.0017636048575620932</v>
      </c>
      <c r="H43" s="245">
        <v>988</v>
      </c>
      <c r="I43" s="246">
        <v>945</v>
      </c>
      <c r="J43" s="247"/>
      <c r="K43" s="264"/>
      <c r="L43" s="265">
        <f t="shared" si="2"/>
        <v>1933</v>
      </c>
      <c r="M43" s="266">
        <f t="shared" si="3"/>
        <v>0.037765131919296424</v>
      </c>
      <c r="N43" s="245">
        <v>12006</v>
      </c>
      <c r="O43" s="246">
        <v>10399</v>
      </c>
      <c r="P43" s="247">
        <v>8</v>
      </c>
      <c r="Q43" s="264">
        <v>14</v>
      </c>
      <c r="R43" s="265">
        <f t="shared" si="4"/>
        <v>22427</v>
      </c>
      <c r="S43" s="248">
        <f t="shared" si="5"/>
        <v>0.0018038576832135709</v>
      </c>
      <c r="T43" s="259">
        <v>12912</v>
      </c>
      <c r="U43" s="246">
        <v>11559</v>
      </c>
      <c r="V43" s="247">
        <v>19</v>
      </c>
      <c r="W43" s="264">
        <v>26</v>
      </c>
      <c r="X43" s="265">
        <f t="shared" si="6"/>
        <v>24516</v>
      </c>
      <c r="Y43" s="250">
        <f t="shared" si="7"/>
        <v>-0.0852096589982052</v>
      </c>
    </row>
    <row r="44" spans="1:25" s="103" customFormat="1" ht="19.5" customHeight="1">
      <c r="A44" s="244" t="s">
        <v>424</v>
      </c>
      <c r="B44" s="245">
        <v>400</v>
      </c>
      <c r="C44" s="246">
        <v>331</v>
      </c>
      <c r="D44" s="247">
        <v>0</v>
      </c>
      <c r="E44" s="264">
        <v>0</v>
      </c>
      <c r="F44" s="265">
        <f t="shared" si="0"/>
        <v>731</v>
      </c>
      <c r="G44" s="248">
        <f t="shared" si="1"/>
        <v>0.0006426695667387289</v>
      </c>
      <c r="H44" s="245">
        <v>561</v>
      </c>
      <c r="I44" s="246">
        <v>423</v>
      </c>
      <c r="J44" s="247"/>
      <c r="K44" s="264"/>
      <c r="L44" s="265">
        <f t="shared" si="2"/>
        <v>984</v>
      </c>
      <c r="M44" s="266">
        <f t="shared" si="3"/>
        <v>-0.25711382113821135</v>
      </c>
      <c r="N44" s="245">
        <v>4171</v>
      </c>
      <c r="O44" s="246">
        <v>4103</v>
      </c>
      <c r="P44" s="247"/>
      <c r="Q44" s="264">
        <v>1</v>
      </c>
      <c r="R44" s="265">
        <f t="shared" si="4"/>
        <v>8275</v>
      </c>
      <c r="S44" s="248">
        <f t="shared" si="5"/>
        <v>0.0006655782016583715</v>
      </c>
      <c r="T44" s="259">
        <v>5661</v>
      </c>
      <c r="U44" s="246">
        <v>4479</v>
      </c>
      <c r="V44" s="247"/>
      <c r="W44" s="264"/>
      <c r="X44" s="265">
        <f t="shared" si="6"/>
        <v>10140</v>
      </c>
      <c r="Y44" s="250">
        <f t="shared" si="7"/>
        <v>-0.1839250493096647</v>
      </c>
    </row>
    <row r="45" spans="1:25" s="103" customFormat="1" ht="19.5" customHeight="1" thickBot="1">
      <c r="A45" s="251" t="s">
        <v>48</v>
      </c>
      <c r="B45" s="252">
        <v>148</v>
      </c>
      <c r="C45" s="253">
        <v>206</v>
      </c>
      <c r="D45" s="254">
        <v>0</v>
      </c>
      <c r="E45" s="267">
        <v>0</v>
      </c>
      <c r="F45" s="268">
        <f>SUM(B45:E45)</f>
        <v>354</v>
      </c>
      <c r="G45" s="255">
        <f>F45/$F$9</f>
        <v>0.0003112243866286047</v>
      </c>
      <c r="H45" s="252">
        <v>133</v>
      </c>
      <c r="I45" s="253">
        <v>213</v>
      </c>
      <c r="J45" s="254">
        <v>3</v>
      </c>
      <c r="K45" s="267"/>
      <c r="L45" s="268">
        <f>SUM(H45:K45)</f>
        <v>349</v>
      </c>
      <c r="M45" s="269">
        <f>IF(ISERROR(F45/L45-1),"         /0",(F45/L45-1))</f>
        <v>0.014326647564469885</v>
      </c>
      <c r="N45" s="252">
        <v>1452</v>
      </c>
      <c r="O45" s="253">
        <v>3428</v>
      </c>
      <c r="P45" s="254">
        <v>10</v>
      </c>
      <c r="Q45" s="267">
        <v>6</v>
      </c>
      <c r="R45" s="268">
        <f>SUM(N45:Q45)</f>
        <v>4896</v>
      </c>
      <c r="S45" s="255">
        <f>R45/$R$9</f>
        <v>0.00039379708463074163</v>
      </c>
      <c r="T45" s="268">
        <v>2945</v>
      </c>
      <c r="U45" s="253">
        <v>2543</v>
      </c>
      <c r="V45" s="254">
        <v>22</v>
      </c>
      <c r="W45" s="267">
        <v>14</v>
      </c>
      <c r="X45" s="268">
        <f>SUM(T45:W45)</f>
        <v>5524</v>
      </c>
      <c r="Y45" s="257">
        <f>IF(ISERROR(R45/X45-1),"         /0",IF(R45/X45&gt;5,"  *  ",(R45/X45-1)))</f>
        <v>-0.11368573497465606</v>
      </c>
    </row>
    <row r="46" spans="1:25" s="133" customFormat="1" ht="19.5" customHeight="1">
      <c r="A46" s="142" t="s">
        <v>49</v>
      </c>
      <c r="B46" s="139">
        <f>SUM(B47:B49)</f>
        <v>17859</v>
      </c>
      <c r="C46" s="138">
        <f>SUM(C47:C49)</f>
        <v>19217</v>
      </c>
      <c r="D46" s="137">
        <f>SUM(D47:D49)</f>
        <v>107</v>
      </c>
      <c r="E46" s="136">
        <f>SUM(E47:E49)</f>
        <v>194</v>
      </c>
      <c r="F46" s="135">
        <f t="shared" si="0"/>
        <v>37377</v>
      </c>
      <c r="G46" s="140">
        <f t="shared" si="1"/>
        <v>0.03286054773733717</v>
      </c>
      <c r="H46" s="139">
        <f>SUM(H47:H49)</f>
        <v>11294</v>
      </c>
      <c r="I46" s="138">
        <f>SUM(I47:I49)</f>
        <v>11817</v>
      </c>
      <c r="J46" s="137">
        <f>SUM(J47:J49)</f>
        <v>93</v>
      </c>
      <c r="K46" s="136">
        <f>SUM(K47:K49)</f>
        <v>149</v>
      </c>
      <c r="L46" s="135">
        <f t="shared" si="2"/>
        <v>23353</v>
      </c>
      <c r="M46" s="141">
        <f t="shared" si="3"/>
        <v>0.6005224168201089</v>
      </c>
      <c r="N46" s="139">
        <f>SUM(N47:N49)</f>
        <v>171103</v>
      </c>
      <c r="O46" s="138">
        <f>SUM(O47:O49)</f>
        <v>175573</v>
      </c>
      <c r="P46" s="137">
        <f>SUM(P47:P49)</f>
        <v>4979</v>
      </c>
      <c r="Q46" s="136">
        <f>SUM(Q47:Q49)</f>
        <v>5381</v>
      </c>
      <c r="R46" s="135">
        <f t="shared" si="4"/>
        <v>357036</v>
      </c>
      <c r="S46" s="140">
        <f t="shared" si="5"/>
        <v>0.028717266321123668</v>
      </c>
      <c r="T46" s="139">
        <f>SUM(T47:T49)</f>
        <v>141203</v>
      </c>
      <c r="U46" s="138">
        <f>SUM(U47:U49)</f>
        <v>145299</v>
      </c>
      <c r="V46" s="137">
        <f>SUM(V47:V49)</f>
        <v>2687</v>
      </c>
      <c r="W46" s="136">
        <f>SUM(W47:W49)</f>
        <v>2618</v>
      </c>
      <c r="X46" s="135">
        <f t="shared" si="6"/>
        <v>291807</v>
      </c>
      <c r="Y46" s="134">
        <f t="shared" si="7"/>
        <v>0.2235347335739033</v>
      </c>
    </row>
    <row r="47" spans="1:25" ht="19.5" customHeight="1">
      <c r="A47" s="391" t="s">
        <v>425</v>
      </c>
      <c r="B47" s="392">
        <v>11270</v>
      </c>
      <c r="C47" s="393">
        <v>11587</v>
      </c>
      <c r="D47" s="394">
        <v>105</v>
      </c>
      <c r="E47" s="395">
        <v>69</v>
      </c>
      <c r="F47" s="396">
        <f t="shared" si="0"/>
        <v>23031</v>
      </c>
      <c r="G47" s="397">
        <f t="shared" si="1"/>
        <v>0.020248047594472865</v>
      </c>
      <c r="H47" s="392">
        <v>7254</v>
      </c>
      <c r="I47" s="393">
        <v>7683</v>
      </c>
      <c r="J47" s="394">
        <v>77</v>
      </c>
      <c r="K47" s="395">
        <v>141</v>
      </c>
      <c r="L47" s="396">
        <f t="shared" si="2"/>
        <v>15155</v>
      </c>
      <c r="M47" s="398">
        <f t="shared" si="3"/>
        <v>0.5196964698119433</v>
      </c>
      <c r="N47" s="392">
        <v>115329</v>
      </c>
      <c r="O47" s="393">
        <v>117286</v>
      </c>
      <c r="P47" s="394">
        <v>4876</v>
      </c>
      <c r="Q47" s="395">
        <v>5079</v>
      </c>
      <c r="R47" s="396">
        <f t="shared" si="4"/>
        <v>242570</v>
      </c>
      <c r="S47" s="397">
        <f t="shared" si="5"/>
        <v>0.019510489954836396</v>
      </c>
      <c r="T47" s="399">
        <v>89106</v>
      </c>
      <c r="U47" s="393">
        <v>91607</v>
      </c>
      <c r="V47" s="394">
        <v>2340</v>
      </c>
      <c r="W47" s="395">
        <v>2271</v>
      </c>
      <c r="X47" s="396">
        <f t="shared" si="6"/>
        <v>185324</v>
      </c>
      <c r="Y47" s="400">
        <f t="shared" si="7"/>
        <v>0.30889685092054986</v>
      </c>
    </row>
    <row r="48" spans="1:25" ht="19.5" customHeight="1">
      <c r="A48" s="381" t="s">
        <v>426</v>
      </c>
      <c r="B48" s="382">
        <v>6436</v>
      </c>
      <c r="C48" s="383">
        <v>7563</v>
      </c>
      <c r="D48" s="384">
        <v>2</v>
      </c>
      <c r="E48" s="385">
        <v>0</v>
      </c>
      <c r="F48" s="386">
        <f>SUM(B48:E48)</f>
        <v>14001</v>
      </c>
      <c r="G48" s="387">
        <f>F48/$F$9</f>
        <v>0.012309188240641509</v>
      </c>
      <c r="H48" s="382">
        <v>3909</v>
      </c>
      <c r="I48" s="383">
        <v>4006</v>
      </c>
      <c r="J48" s="384">
        <v>12</v>
      </c>
      <c r="K48" s="385">
        <v>8</v>
      </c>
      <c r="L48" s="386">
        <f>SUM(H48:K48)</f>
        <v>7935</v>
      </c>
      <c r="M48" s="388">
        <f>IF(ISERROR(F48/L48-1),"         /0",(F48/L48-1))</f>
        <v>0.7644612476370511</v>
      </c>
      <c r="N48" s="382">
        <v>53800</v>
      </c>
      <c r="O48" s="383">
        <v>57150</v>
      </c>
      <c r="P48" s="384">
        <v>92</v>
      </c>
      <c r="Q48" s="385">
        <v>172</v>
      </c>
      <c r="R48" s="386">
        <f>SUM(N48:Q48)</f>
        <v>111214</v>
      </c>
      <c r="S48" s="387">
        <f>R48/$R$9</f>
        <v>0.00894521016546636</v>
      </c>
      <c r="T48" s="390">
        <v>48493</v>
      </c>
      <c r="U48" s="383">
        <v>49444</v>
      </c>
      <c r="V48" s="384">
        <v>295</v>
      </c>
      <c r="W48" s="385">
        <v>189</v>
      </c>
      <c r="X48" s="386">
        <f>SUM(T48:W48)</f>
        <v>98421</v>
      </c>
      <c r="Y48" s="389">
        <f>IF(ISERROR(R48/X48-1),"         /0",IF(R48/X48&gt;5,"  *  ",(R48/X48-1)))</f>
        <v>0.1299824224504933</v>
      </c>
    </row>
    <row r="49" spans="1:25" ht="19.5" customHeight="1" thickBot="1">
      <c r="A49" s="251" t="s">
        <v>48</v>
      </c>
      <c r="B49" s="252">
        <v>153</v>
      </c>
      <c r="C49" s="253">
        <v>67</v>
      </c>
      <c r="D49" s="254">
        <v>0</v>
      </c>
      <c r="E49" s="267">
        <v>125</v>
      </c>
      <c r="F49" s="268">
        <f t="shared" si="0"/>
        <v>345</v>
      </c>
      <c r="G49" s="255">
        <f t="shared" si="1"/>
        <v>0.0003033119022227927</v>
      </c>
      <c r="H49" s="252">
        <v>131</v>
      </c>
      <c r="I49" s="253">
        <v>128</v>
      </c>
      <c r="J49" s="254">
        <v>4</v>
      </c>
      <c r="K49" s="267">
        <v>0</v>
      </c>
      <c r="L49" s="268">
        <f t="shared" si="2"/>
        <v>263</v>
      </c>
      <c r="M49" s="269">
        <f t="shared" si="3"/>
        <v>0.311787072243346</v>
      </c>
      <c r="N49" s="252">
        <v>1974</v>
      </c>
      <c r="O49" s="253">
        <v>1137</v>
      </c>
      <c r="P49" s="254">
        <v>11</v>
      </c>
      <c r="Q49" s="267">
        <v>130</v>
      </c>
      <c r="R49" s="268">
        <f t="shared" si="4"/>
        <v>3252</v>
      </c>
      <c r="S49" s="255">
        <f t="shared" si="5"/>
        <v>0.0002615662008209093</v>
      </c>
      <c r="T49" s="260">
        <v>3604</v>
      </c>
      <c r="U49" s="253">
        <v>4248</v>
      </c>
      <c r="V49" s="254">
        <v>52</v>
      </c>
      <c r="W49" s="267">
        <v>158</v>
      </c>
      <c r="X49" s="268">
        <f t="shared" si="6"/>
        <v>8062</v>
      </c>
      <c r="Y49" s="257">
        <f t="shared" si="7"/>
        <v>-0.5966261473579757</v>
      </c>
    </row>
    <row r="50" spans="1:25" s="103" customFormat="1" ht="19.5" customHeight="1" thickBot="1">
      <c r="A50" s="132" t="s">
        <v>48</v>
      </c>
      <c r="B50" s="129">
        <v>3158</v>
      </c>
      <c r="C50" s="128">
        <v>2986</v>
      </c>
      <c r="D50" s="127">
        <v>5</v>
      </c>
      <c r="E50" s="126">
        <v>6</v>
      </c>
      <c r="F50" s="125">
        <f t="shared" si="0"/>
        <v>6155</v>
      </c>
      <c r="G50" s="130">
        <f t="shared" si="1"/>
        <v>0.005411260168641418</v>
      </c>
      <c r="H50" s="129">
        <v>2458</v>
      </c>
      <c r="I50" s="128">
        <v>2913</v>
      </c>
      <c r="J50" s="127">
        <v>0</v>
      </c>
      <c r="K50" s="126">
        <v>0</v>
      </c>
      <c r="L50" s="125">
        <f t="shared" si="2"/>
        <v>5371</v>
      </c>
      <c r="M50" s="131">
        <f t="shared" si="3"/>
        <v>0.145969093278719</v>
      </c>
      <c r="N50" s="129">
        <v>34477</v>
      </c>
      <c r="O50" s="128">
        <v>34826</v>
      </c>
      <c r="P50" s="127">
        <v>100</v>
      </c>
      <c r="Q50" s="126">
        <v>82</v>
      </c>
      <c r="R50" s="125">
        <f t="shared" si="4"/>
        <v>69485</v>
      </c>
      <c r="S50" s="130">
        <f t="shared" si="5"/>
        <v>0.005588846083653408</v>
      </c>
      <c r="T50" s="129">
        <v>29020</v>
      </c>
      <c r="U50" s="128">
        <v>29641</v>
      </c>
      <c r="V50" s="127">
        <v>2</v>
      </c>
      <c r="W50" s="126">
        <v>6</v>
      </c>
      <c r="X50" s="125">
        <f t="shared" si="6"/>
        <v>58669</v>
      </c>
      <c r="Y50" s="124">
        <f t="shared" si="7"/>
        <v>0.18435630401063596</v>
      </c>
    </row>
    <row r="51" ht="3" customHeight="1" thickTop="1">
      <c r="A51" s="63"/>
    </row>
    <row r="52" ht="14.25">
      <c r="A52" s="63" t="s">
        <v>47</v>
      </c>
    </row>
  </sheetData>
  <sheetProtection/>
  <mergeCells count="26">
    <mergeCell ref="A4:Y4"/>
    <mergeCell ref="T7:U7"/>
    <mergeCell ref="L7:L8"/>
    <mergeCell ref="T6:X6"/>
    <mergeCell ref="J7:K7"/>
    <mergeCell ref="D7:E7"/>
    <mergeCell ref="R7:R8"/>
    <mergeCell ref="X7:X8"/>
    <mergeCell ref="N5:Y5"/>
    <mergeCell ref="P7:Q7"/>
    <mergeCell ref="X1:Y1"/>
    <mergeCell ref="A3:Y3"/>
    <mergeCell ref="A5:A8"/>
    <mergeCell ref="G6:G8"/>
    <mergeCell ref="B6:F6"/>
    <mergeCell ref="Y6:Y8"/>
    <mergeCell ref="F7:F8"/>
    <mergeCell ref="H7:I7"/>
    <mergeCell ref="V7:W7"/>
    <mergeCell ref="H6:L6"/>
    <mergeCell ref="N7:O7"/>
    <mergeCell ref="N6:R6"/>
    <mergeCell ref="B7:C7"/>
    <mergeCell ref="M6:M8"/>
    <mergeCell ref="S6:S8"/>
    <mergeCell ref="B5:M5"/>
  </mergeCells>
  <conditionalFormatting sqref="Y51:Y65536 M51:M65536 Y3 M3">
    <cfRule type="cellIs" priority="3" dxfId="97" operator="lessThan" stopIfTrue="1">
      <formula>0</formula>
    </cfRule>
  </conditionalFormatting>
  <conditionalFormatting sqref="M9:M50 Y9:Y50">
    <cfRule type="cellIs" priority="4" dxfId="98" operator="lessThan" stopIfTrue="1">
      <formula>0</formula>
    </cfRule>
    <cfRule type="cellIs" priority="5" dxfId="99" operator="greaterThanOrEqual" stopIfTrue="1">
      <formula>0</formula>
    </cfRule>
  </conditionalFormatting>
  <conditionalFormatting sqref="M5 Y5 Y7:Y8 M7:M8">
    <cfRule type="cellIs" priority="2" dxfId="97" operator="lessThan" stopIfTrue="1">
      <formula>0</formula>
    </cfRule>
  </conditionalFormatting>
  <conditionalFormatting sqref="M6 Y6">
    <cfRule type="cellIs" priority="1" dxfId="97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0"/>
  </sheetPr>
  <dimension ref="A1:Y78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27.8515625" style="79" customWidth="1"/>
    <col min="2" max="2" width="10.57421875" style="79" bestFit="1" customWidth="1"/>
    <col min="3" max="3" width="10.7109375" style="79" bestFit="1" customWidth="1"/>
    <col min="4" max="4" width="8.57421875" style="79" bestFit="1" customWidth="1"/>
    <col min="5" max="5" width="10.7109375" style="79" bestFit="1" customWidth="1"/>
    <col min="6" max="6" width="12.8515625" style="79" customWidth="1"/>
    <col min="7" max="7" width="9.7109375" style="79" customWidth="1"/>
    <col min="8" max="8" width="10.57421875" style="79" bestFit="1" customWidth="1"/>
    <col min="9" max="9" width="10.7109375" style="79" bestFit="1" customWidth="1"/>
    <col min="10" max="10" width="8.57421875" style="79" customWidth="1"/>
    <col min="11" max="11" width="10.7109375" style="79" bestFit="1" customWidth="1"/>
    <col min="12" max="12" width="13.8515625" style="79" customWidth="1"/>
    <col min="13" max="13" width="10.8515625" style="79" bestFit="1" customWidth="1"/>
    <col min="14" max="14" width="13.57421875" style="79" customWidth="1"/>
    <col min="15" max="15" width="12.8515625" style="79" customWidth="1"/>
    <col min="16" max="16" width="9.00390625" style="79" customWidth="1"/>
    <col min="17" max="17" width="10.8515625" style="79" customWidth="1"/>
    <col min="18" max="18" width="14.28125" style="79" customWidth="1"/>
    <col min="19" max="19" width="9.8515625" style="79" bestFit="1" customWidth="1"/>
    <col min="20" max="20" width="14.00390625" style="79" customWidth="1"/>
    <col min="21" max="21" width="14.140625" style="79" customWidth="1"/>
    <col min="22" max="23" width="10.28125" style="79" customWidth="1"/>
    <col min="24" max="24" width="14.28125" style="79" customWidth="1"/>
    <col min="25" max="25" width="9.8515625" style="79" bestFit="1" customWidth="1"/>
    <col min="26" max="16384" width="8.00390625" style="79" customWidth="1"/>
  </cols>
  <sheetData>
    <row r="1" spans="24:25" ht="16.5">
      <c r="X1" s="610" t="s">
        <v>26</v>
      </c>
      <c r="Y1" s="610"/>
    </row>
    <row r="2" ht="5.25" customHeight="1" thickBot="1"/>
    <row r="3" spans="1:25" ht="24.75" customHeight="1" thickTop="1">
      <c r="A3" s="699" t="s">
        <v>61</v>
      </c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0"/>
      <c r="P3" s="700"/>
      <c r="Q3" s="700"/>
      <c r="R3" s="700"/>
      <c r="S3" s="700"/>
      <c r="T3" s="700"/>
      <c r="U3" s="700"/>
      <c r="V3" s="700"/>
      <c r="W3" s="700"/>
      <c r="X3" s="700"/>
      <c r="Y3" s="701"/>
    </row>
    <row r="4" spans="1:25" ht="21" customHeight="1" thickBot="1">
      <c r="A4" s="708" t="s">
        <v>40</v>
      </c>
      <c r="B4" s="709"/>
      <c r="C4" s="709"/>
      <c r="D4" s="709"/>
      <c r="E4" s="709"/>
      <c r="F4" s="709"/>
      <c r="G4" s="709"/>
      <c r="H4" s="709"/>
      <c r="I4" s="709"/>
      <c r="J4" s="709"/>
      <c r="K4" s="709"/>
      <c r="L4" s="709"/>
      <c r="M4" s="709"/>
      <c r="N4" s="709"/>
      <c r="O4" s="709"/>
      <c r="P4" s="709"/>
      <c r="Q4" s="709"/>
      <c r="R4" s="709"/>
      <c r="S4" s="709"/>
      <c r="T4" s="709"/>
      <c r="U4" s="709"/>
      <c r="V4" s="709"/>
      <c r="W4" s="709"/>
      <c r="X4" s="709"/>
      <c r="Y4" s="710"/>
    </row>
    <row r="5" spans="1:25" s="123" customFormat="1" ht="15.75" customHeight="1" thickBot="1" thickTop="1">
      <c r="A5" s="713" t="s">
        <v>60</v>
      </c>
      <c r="B5" s="692" t="s">
        <v>33</v>
      </c>
      <c r="C5" s="693"/>
      <c r="D5" s="693"/>
      <c r="E5" s="693"/>
      <c r="F5" s="693"/>
      <c r="G5" s="693"/>
      <c r="H5" s="693"/>
      <c r="I5" s="693"/>
      <c r="J5" s="694"/>
      <c r="K5" s="694"/>
      <c r="L5" s="694"/>
      <c r="M5" s="695"/>
      <c r="N5" s="692" t="s">
        <v>32</v>
      </c>
      <c r="O5" s="693"/>
      <c r="P5" s="693"/>
      <c r="Q5" s="693"/>
      <c r="R5" s="693"/>
      <c r="S5" s="693"/>
      <c r="T5" s="693"/>
      <c r="U5" s="693"/>
      <c r="V5" s="693"/>
      <c r="W5" s="693"/>
      <c r="X5" s="693"/>
      <c r="Y5" s="696"/>
    </row>
    <row r="6" spans="1:25" s="92" customFormat="1" ht="26.25" customHeight="1">
      <c r="A6" s="714"/>
      <c r="B6" s="684" t="s">
        <v>155</v>
      </c>
      <c r="C6" s="685"/>
      <c r="D6" s="685"/>
      <c r="E6" s="685"/>
      <c r="F6" s="685"/>
      <c r="G6" s="689" t="s">
        <v>31</v>
      </c>
      <c r="H6" s="684" t="s">
        <v>156</v>
      </c>
      <c r="I6" s="685"/>
      <c r="J6" s="685"/>
      <c r="K6" s="685"/>
      <c r="L6" s="685"/>
      <c r="M6" s="686" t="s">
        <v>30</v>
      </c>
      <c r="N6" s="684" t="s">
        <v>157</v>
      </c>
      <c r="O6" s="685"/>
      <c r="P6" s="685"/>
      <c r="Q6" s="685"/>
      <c r="R6" s="685"/>
      <c r="S6" s="689" t="s">
        <v>31</v>
      </c>
      <c r="T6" s="684" t="s">
        <v>158</v>
      </c>
      <c r="U6" s="685"/>
      <c r="V6" s="685"/>
      <c r="W6" s="685"/>
      <c r="X6" s="685"/>
      <c r="Y6" s="702" t="s">
        <v>30</v>
      </c>
    </row>
    <row r="7" spans="1:25" s="92" customFormat="1" ht="26.25" customHeight="1">
      <c r="A7" s="715"/>
      <c r="B7" s="707" t="s">
        <v>20</v>
      </c>
      <c r="C7" s="706"/>
      <c r="D7" s="705" t="s">
        <v>19</v>
      </c>
      <c r="E7" s="706"/>
      <c r="F7" s="697" t="s">
        <v>15</v>
      </c>
      <c r="G7" s="690"/>
      <c r="H7" s="707" t="s">
        <v>20</v>
      </c>
      <c r="I7" s="706"/>
      <c r="J7" s="705" t="s">
        <v>19</v>
      </c>
      <c r="K7" s="706"/>
      <c r="L7" s="697" t="s">
        <v>15</v>
      </c>
      <c r="M7" s="687"/>
      <c r="N7" s="707" t="s">
        <v>20</v>
      </c>
      <c r="O7" s="706"/>
      <c r="P7" s="705" t="s">
        <v>19</v>
      </c>
      <c r="Q7" s="706"/>
      <c r="R7" s="697" t="s">
        <v>15</v>
      </c>
      <c r="S7" s="690"/>
      <c r="T7" s="707" t="s">
        <v>20</v>
      </c>
      <c r="U7" s="706"/>
      <c r="V7" s="705" t="s">
        <v>19</v>
      </c>
      <c r="W7" s="706"/>
      <c r="X7" s="697" t="s">
        <v>15</v>
      </c>
      <c r="Y7" s="703"/>
    </row>
    <row r="8" spans="1:25" s="119" customFormat="1" ht="15" thickBot="1">
      <c r="A8" s="716"/>
      <c r="B8" s="122" t="s">
        <v>17</v>
      </c>
      <c r="C8" s="120" t="s">
        <v>16</v>
      </c>
      <c r="D8" s="121" t="s">
        <v>17</v>
      </c>
      <c r="E8" s="120" t="s">
        <v>16</v>
      </c>
      <c r="F8" s="698"/>
      <c r="G8" s="691"/>
      <c r="H8" s="122" t="s">
        <v>17</v>
      </c>
      <c r="I8" s="120" t="s">
        <v>16</v>
      </c>
      <c r="J8" s="121" t="s">
        <v>17</v>
      </c>
      <c r="K8" s="120" t="s">
        <v>16</v>
      </c>
      <c r="L8" s="698"/>
      <c r="M8" s="688"/>
      <c r="N8" s="122" t="s">
        <v>17</v>
      </c>
      <c r="O8" s="120" t="s">
        <v>16</v>
      </c>
      <c r="P8" s="121" t="s">
        <v>17</v>
      </c>
      <c r="Q8" s="120" t="s">
        <v>16</v>
      </c>
      <c r="R8" s="698"/>
      <c r="S8" s="691"/>
      <c r="T8" s="122" t="s">
        <v>17</v>
      </c>
      <c r="U8" s="120" t="s">
        <v>16</v>
      </c>
      <c r="V8" s="121" t="s">
        <v>17</v>
      </c>
      <c r="W8" s="120" t="s">
        <v>16</v>
      </c>
      <c r="X8" s="698"/>
      <c r="Y8" s="704"/>
    </row>
    <row r="9" spans="1:25" s="491" customFormat="1" ht="18" customHeight="1" thickBot="1" thickTop="1">
      <c r="A9" s="531" t="s">
        <v>22</v>
      </c>
      <c r="B9" s="532">
        <f>B10+B24+B40+B52+B65+B76</f>
        <v>560126</v>
      </c>
      <c r="C9" s="533">
        <f>C10+C24+C40+C52+C65+C76</f>
        <v>573173</v>
      </c>
      <c r="D9" s="534">
        <f>D10+D24+D40+D52+D65+D76</f>
        <v>1602</v>
      </c>
      <c r="E9" s="533">
        <f>E10+E24+E40+E52+E65+E76</f>
        <v>2542</v>
      </c>
      <c r="F9" s="534">
        <f aca="true" t="shared" si="0" ref="F9:F42">SUM(B9:E9)</f>
        <v>1137443</v>
      </c>
      <c r="G9" s="535">
        <f aca="true" t="shared" si="1" ref="G9:G42">F9/$F$9</f>
        <v>1</v>
      </c>
      <c r="H9" s="532">
        <f>H10+H24+H40+H52+H65+H76</f>
        <v>497435</v>
      </c>
      <c r="I9" s="533">
        <f>I10+I24+I40+I52+I65+I76</f>
        <v>518410</v>
      </c>
      <c r="J9" s="534">
        <f>J10+J24+J40+J52+J65+J76</f>
        <v>3701</v>
      </c>
      <c r="K9" s="533">
        <f>K10+K24+K40+K52+K65+K76</f>
        <v>4112</v>
      </c>
      <c r="L9" s="534">
        <f aca="true" t="shared" si="2" ref="L9:L42">SUM(H9:K9)</f>
        <v>1023658</v>
      </c>
      <c r="M9" s="536">
        <f aca="true" t="shared" si="3" ref="M9:M42">IF(ISERROR(F9/L9-1),"         /0",(F9/L9-1))</f>
        <v>0.11115528819195464</v>
      </c>
      <c r="N9" s="532">
        <f>N10+N24+N40+N52+N65+N76</f>
        <v>6193708</v>
      </c>
      <c r="O9" s="533">
        <f>O10+O24+O40+O52+O65+O76</f>
        <v>6110822</v>
      </c>
      <c r="P9" s="534">
        <f>P10+P24+P40+P52+P65+P76</f>
        <v>61582</v>
      </c>
      <c r="Q9" s="533">
        <f>Q10+Q24+Q40+Q52+Q65+Q76</f>
        <v>66687</v>
      </c>
      <c r="R9" s="534">
        <f aca="true" t="shared" si="4" ref="R9:R42">SUM(N9:Q9)</f>
        <v>12432799</v>
      </c>
      <c r="S9" s="535">
        <f aca="true" t="shared" si="5" ref="S9:S42">R9/$R$9</f>
        <v>1</v>
      </c>
      <c r="T9" s="532">
        <f>T10+T24+T40+T52+T65+T76</f>
        <v>5554575</v>
      </c>
      <c r="U9" s="533">
        <f>U10+U24+U40+U52+U65+U76</f>
        <v>5515222</v>
      </c>
      <c r="V9" s="534">
        <f>V10+V24+V40+V52+V65+V76</f>
        <v>19743</v>
      </c>
      <c r="W9" s="533">
        <f>W10+W24+W40+W52+W65+W76</f>
        <v>19198</v>
      </c>
      <c r="X9" s="534">
        <f aca="true" t="shared" si="6" ref="X9:X42">SUM(T9:W9)</f>
        <v>11108738</v>
      </c>
      <c r="Y9" s="536">
        <f>IF(ISERROR(R9/X9-1),"         /0",(R9/X9-1))</f>
        <v>0.11919094680241815</v>
      </c>
    </row>
    <row r="10" spans="1:25" s="133" customFormat="1" ht="19.5" customHeight="1">
      <c r="A10" s="142" t="s">
        <v>53</v>
      </c>
      <c r="B10" s="139">
        <f>SUM(B11:B23)</f>
        <v>149818</v>
      </c>
      <c r="C10" s="138">
        <f>SUM(C11:C23)</f>
        <v>162000</v>
      </c>
      <c r="D10" s="137">
        <f>SUM(D11:D23)</f>
        <v>219</v>
      </c>
      <c r="E10" s="138">
        <f>SUM(E11:E23)</f>
        <v>434</v>
      </c>
      <c r="F10" s="137">
        <f t="shared" si="0"/>
        <v>312471</v>
      </c>
      <c r="G10" s="140">
        <f t="shared" si="1"/>
        <v>0.2747135460853863</v>
      </c>
      <c r="H10" s="139">
        <f>SUM(H11:H23)</f>
        <v>129005</v>
      </c>
      <c r="I10" s="138">
        <f>SUM(I11:I23)</f>
        <v>138587</v>
      </c>
      <c r="J10" s="137">
        <f>SUM(J11:J23)</f>
        <v>444</v>
      </c>
      <c r="K10" s="138">
        <f>SUM(K11:K23)</f>
        <v>589</v>
      </c>
      <c r="L10" s="137">
        <f t="shared" si="2"/>
        <v>268625</v>
      </c>
      <c r="M10" s="141">
        <f t="shared" si="3"/>
        <v>0.16322382503489985</v>
      </c>
      <c r="N10" s="139">
        <f>SUM(N11:N23)</f>
        <v>1720387</v>
      </c>
      <c r="O10" s="138">
        <f>SUM(O11:O23)</f>
        <v>1722369</v>
      </c>
      <c r="P10" s="137">
        <f>SUM(P11:P23)</f>
        <v>4281</v>
      </c>
      <c r="Q10" s="138">
        <f>SUM(Q11:Q23)</f>
        <v>7614</v>
      </c>
      <c r="R10" s="137">
        <f t="shared" si="4"/>
        <v>3454651</v>
      </c>
      <c r="S10" s="140">
        <f t="shared" si="5"/>
        <v>0.2778659093579813</v>
      </c>
      <c r="T10" s="139">
        <f>SUM(T11:T23)</f>
        <v>1529012</v>
      </c>
      <c r="U10" s="138">
        <f>SUM(U11:U23)</f>
        <v>1537199</v>
      </c>
      <c r="V10" s="137">
        <f>SUM(V11:V23)</f>
        <v>2667</v>
      </c>
      <c r="W10" s="138">
        <f>SUM(W11:W23)</f>
        <v>3804</v>
      </c>
      <c r="X10" s="137">
        <f t="shared" si="6"/>
        <v>3072682</v>
      </c>
      <c r="Y10" s="134">
        <f aca="true" t="shared" si="7" ref="Y10:Y42">IF(ISERROR(R10/X10-1),"         /0",IF(R10/X10&gt;5,"  *  ",(R10/X10-1)))</f>
        <v>0.12431126943823023</v>
      </c>
    </row>
    <row r="11" spans="1:25" ht="19.5" customHeight="1">
      <c r="A11" s="237" t="s">
        <v>159</v>
      </c>
      <c r="B11" s="238">
        <v>66766</v>
      </c>
      <c r="C11" s="239">
        <v>77091</v>
      </c>
      <c r="D11" s="240">
        <v>148</v>
      </c>
      <c r="E11" s="239">
        <v>358</v>
      </c>
      <c r="F11" s="240">
        <f t="shared" si="0"/>
        <v>144363</v>
      </c>
      <c r="G11" s="241">
        <f t="shared" si="1"/>
        <v>0.12691888736402615</v>
      </c>
      <c r="H11" s="238">
        <v>40967</v>
      </c>
      <c r="I11" s="239">
        <v>48247</v>
      </c>
      <c r="J11" s="240">
        <v>99</v>
      </c>
      <c r="K11" s="239">
        <v>147</v>
      </c>
      <c r="L11" s="240">
        <f t="shared" si="2"/>
        <v>89460</v>
      </c>
      <c r="M11" s="242">
        <f t="shared" si="3"/>
        <v>0.6137156270959088</v>
      </c>
      <c r="N11" s="238">
        <v>668761</v>
      </c>
      <c r="O11" s="239">
        <v>719103</v>
      </c>
      <c r="P11" s="240">
        <v>3829</v>
      </c>
      <c r="Q11" s="239">
        <v>6285</v>
      </c>
      <c r="R11" s="240">
        <f t="shared" si="4"/>
        <v>1397978</v>
      </c>
      <c r="S11" s="241">
        <f t="shared" si="5"/>
        <v>0.11244274117195975</v>
      </c>
      <c r="T11" s="238">
        <v>547422</v>
      </c>
      <c r="U11" s="239">
        <v>580207</v>
      </c>
      <c r="V11" s="240">
        <v>1983</v>
      </c>
      <c r="W11" s="239">
        <v>3090</v>
      </c>
      <c r="X11" s="240">
        <f t="shared" si="6"/>
        <v>1132702</v>
      </c>
      <c r="Y11" s="243">
        <f t="shared" si="7"/>
        <v>0.23419752061883892</v>
      </c>
    </row>
    <row r="12" spans="1:25" ht="19.5" customHeight="1">
      <c r="A12" s="244" t="s">
        <v>178</v>
      </c>
      <c r="B12" s="245">
        <v>28817</v>
      </c>
      <c r="C12" s="246">
        <v>28623</v>
      </c>
      <c r="D12" s="247">
        <v>0</v>
      </c>
      <c r="E12" s="246">
        <v>0</v>
      </c>
      <c r="F12" s="247">
        <f t="shared" si="0"/>
        <v>57440</v>
      </c>
      <c r="G12" s="248">
        <f t="shared" si="1"/>
        <v>0.05049923380776004</v>
      </c>
      <c r="H12" s="245">
        <v>25731</v>
      </c>
      <c r="I12" s="246">
        <v>26582</v>
      </c>
      <c r="J12" s="247"/>
      <c r="K12" s="246"/>
      <c r="L12" s="247">
        <f t="shared" si="2"/>
        <v>52313</v>
      </c>
      <c r="M12" s="249">
        <f t="shared" si="3"/>
        <v>0.09800623172060474</v>
      </c>
      <c r="N12" s="245">
        <v>304710</v>
      </c>
      <c r="O12" s="246">
        <v>299595</v>
      </c>
      <c r="P12" s="247"/>
      <c r="Q12" s="246"/>
      <c r="R12" s="247">
        <f t="shared" si="4"/>
        <v>604305</v>
      </c>
      <c r="S12" s="248">
        <f t="shared" si="5"/>
        <v>0.048605708175608726</v>
      </c>
      <c r="T12" s="245">
        <v>262201</v>
      </c>
      <c r="U12" s="246">
        <v>257797</v>
      </c>
      <c r="V12" s="247"/>
      <c r="W12" s="246"/>
      <c r="X12" s="247">
        <f t="shared" si="6"/>
        <v>519998</v>
      </c>
      <c r="Y12" s="250">
        <f t="shared" si="7"/>
        <v>0.16212946972872966</v>
      </c>
    </row>
    <row r="13" spans="1:25" ht="19.5" customHeight="1">
      <c r="A13" s="244" t="s">
        <v>179</v>
      </c>
      <c r="B13" s="245">
        <v>16281</v>
      </c>
      <c r="C13" s="246">
        <v>16163</v>
      </c>
      <c r="D13" s="247">
        <v>0</v>
      </c>
      <c r="E13" s="246">
        <v>0</v>
      </c>
      <c r="F13" s="247">
        <f>SUM(B13:E13)</f>
        <v>32444</v>
      </c>
      <c r="G13" s="248">
        <f>F13/$F$9</f>
        <v>0.028523627118018223</v>
      </c>
      <c r="H13" s="245">
        <v>14848</v>
      </c>
      <c r="I13" s="246">
        <v>14923</v>
      </c>
      <c r="J13" s="247"/>
      <c r="K13" s="246"/>
      <c r="L13" s="247">
        <f>SUM(H13:K13)</f>
        <v>29771</v>
      </c>
      <c r="M13" s="249">
        <f>IF(ISERROR(F13/L13-1),"         /0",(F13/L13-1))</f>
        <v>0.08978536159349693</v>
      </c>
      <c r="N13" s="245">
        <v>192799</v>
      </c>
      <c r="O13" s="246">
        <v>182822</v>
      </c>
      <c r="P13" s="247"/>
      <c r="Q13" s="246"/>
      <c r="R13" s="247">
        <f>SUM(N13:Q13)</f>
        <v>375621</v>
      </c>
      <c r="S13" s="248">
        <f>R13/$R$9</f>
        <v>0.03021210268098117</v>
      </c>
      <c r="T13" s="245">
        <v>166805</v>
      </c>
      <c r="U13" s="246">
        <v>159091</v>
      </c>
      <c r="V13" s="247"/>
      <c r="W13" s="246"/>
      <c r="X13" s="247">
        <f>SUM(T13:W13)</f>
        <v>325896</v>
      </c>
      <c r="Y13" s="250">
        <f>IF(ISERROR(R13/X13-1),"         /0",IF(R13/X13&gt;5,"  *  ",(R13/X13-1)))</f>
        <v>0.15257935046763382</v>
      </c>
    </row>
    <row r="14" spans="1:25" ht="19.5" customHeight="1">
      <c r="A14" s="244" t="s">
        <v>187</v>
      </c>
      <c r="B14" s="245">
        <v>8501</v>
      </c>
      <c r="C14" s="246">
        <v>10065</v>
      </c>
      <c r="D14" s="247">
        <v>0</v>
      </c>
      <c r="E14" s="246">
        <v>0</v>
      </c>
      <c r="F14" s="247">
        <f t="shared" si="0"/>
        <v>18566</v>
      </c>
      <c r="G14" s="248">
        <f t="shared" si="1"/>
        <v>0.016322576164256142</v>
      </c>
      <c r="H14" s="245">
        <v>8819</v>
      </c>
      <c r="I14" s="246">
        <v>9447</v>
      </c>
      <c r="J14" s="247"/>
      <c r="K14" s="246"/>
      <c r="L14" s="247">
        <f t="shared" si="2"/>
        <v>18266</v>
      </c>
      <c r="M14" s="249">
        <f t="shared" si="3"/>
        <v>0.01642395707872546</v>
      </c>
      <c r="N14" s="245">
        <v>108466</v>
      </c>
      <c r="O14" s="246">
        <v>112713</v>
      </c>
      <c r="P14" s="247"/>
      <c r="Q14" s="246"/>
      <c r="R14" s="247">
        <f t="shared" si="4"/>
        <v>221179</v>
      </c>
      <c r="S14" s="248">
        <f t="shared" si="5"/>
        <v>0.01778996024949812</v>
      </c>
      <c r="T14" s="245">
        <v>107824</v>
      </c>
      <c r="U14" s="246">
        <v>115046</v>
      </c>
      <c r="V14" s="247"/>
      <c r="W14" s="246"/>
      <c r="X14" s="247">
        <f t="shared" si="6"/>
        <v>222870</v>
      </c>
      <c r="Y14" s="250">
        <f t="shared" si="7"/>
        <v>-0.007587382779198681</v>
      </c>
    </row>
    <row r="15" spans="1:25" ht="19.5" customHeight="1">
      <c r="A15" s="244" t="s">
        <v>193</v>
      </c>
      <c r="B15" s="245">
        <v>6906</v>
      </c>
      <c r="C15" s="246">
        <v>7792</v>
      </c>
      <c r="D15" s="247">
        <v>0</v>
      </c>
      <c r="E15" s="246">
        <v>0</v>
      </c>
      <c r="F15" s="247">
        <f>SUM(B15:E15)</f>
        <v>14698</v>
      </c>
      <c r="G15" s="248">
        <f>F15/$F$9</f>
        <v>0.012921966199624949</v>
      </c>
      <c r="H15" s="245">
        <v>13074</v>
      </c>
      <c r="I15" s="246">
        <v>13028</v>
      </c>
      <c r="J15" s="247"/>
      <c r="K15" s="246"/>
      <c r="L15" s="247">
        <f>SUM(H15:K15)</f>
        <v>26102</v>
      </c>
      <c r="M15" s="249">
        <f>IF(ISERROR(F15/L15-1),"         /0",(F15/L15-1))</f>
        <v>-0.4369013868669067</v>
      </c>
      <c r="N15" s="245">
        <v>140269</v>
      </c>
      <c r="O15" s="246">
        <v>136278</v>
      </c>
      <c r="P15" s="247"/>
      <c r="Q15" s="246"/>
      <c r="R15" s="247">
        <f>SUM(N15:Q15)</f>
        <v>276547</v>
      </c>
      <c r="S15" s="248">
        <f>R15/$R$9</f>
        <v>0.02224334198598401</v>
      </c>
      <c r="T15" s="245">
        <v>135945</v>
      </c>
      <c r="U15" s="246">
        <v>132518</v>
      </c>
      <c r="V15" s="247"/>
      <c r="W15" s="246"/>
      <c r="X15" s="247">
        <f>SUM(T15:W15)</f>
        <v>268463</v>
      </c>
      <c r="Y15" s="250">
        <f>IF(ISERROR(R15/X15-1),"         /0",IF(R15/X15&gt;5,"  *  ",(R15/X15-1)))</f>
        <v>0.03011215698252645</v>
      </c>
    </row>
    <row r="16" spans="1:25" ht="19.5" customHeight="1">
      <c r="A16" s="244" t="s">
        <v>196</v>
      </c>
      <c r="B16" s="245">
        <v>5666</v>
      </c>
      <c r="C16" s="246">
        <v>6033</v>
      </c>
      <c r="D16" s="247">
        <v>0</v>
      </c>
      <c r="E16" s="246">
        <v>0</v>
      </c>
      <c r="F16" s="247">
        <f>SUM(B16:E16)</f>
        <v>11699</v>
      </c>
      <c r="G16" s="248">
        <f>F16/$F$9</f>
        <v>0.010285350562621599</v>
      </c>
      <c r="H16" s="245">
        <v>5487</v>
      </c>
      <c r="I16" s="246">
        <v>5342</v>
      </c>
      <c r="J16" s="247"/>
      <c r="K16" s="246"/>
      <c r="L16" s="247">
        <f>SUM(H16:K16)</f>
        <v>10829</v>
      </c>
      <c r="M16" s="249">
        <f>IF(ISERROR(F16/L16-1),"         /0",(F16/L16-1))</f>
        <v>0.080339828238988</v>
      </c>
      <c r="N16" s="245">
        <v>77025</v>
      </c>
      <c r="O16" s="246">
        <v>71561</v>
      </c>
      <c r="P16" s="247"/>
      <c r="Q16" s="246"/>
      <c r="R16" s="247">
        <f>SUM(N16:Q16)</f>
        <v>148586</v>
      </c>
      <c r="S16" s="248">
        <f>R16/$R$9</f>
        <v>0.011951130232218827</v>
      </c>
      <c r="T16" s="245">
        <v>71979</v>
      </c>
      <c r="U16" s="246">
        <v>67796</v>
      </c>
      <c r="V16" s="247"/>
      <c r="W16" s="246"/>
      <c r="X16" s="247">
        <f>SUM(T16:W16)</f>
        <v>139775</v>
      </c>
      <c r="Y16" s="250">
        <f>IF(ISERROR(R16/X16-1),"         /0",IF(R16/X16&gt;5,"  *  ",(R16/X16-1)))</f>
        <v>0.06303702378823117</v>
      </c>
    </row>
    <row r="17" spans="1:25" ht="19.5" customHeight="1">
      <c r="A17" s="244" t="s">
        <v>160</v>
      </c>
      <c r="B17" s="245">
        <v>4652</v>
      </c>
      <c r="C17" s="246">
        <v>3917</v>
      </c>
      <c r="D17" s="247">
        <v>0</v>
      </c>
      <c r="E17" s="246">
        <v>0</v>
      </c>
      <c r="F17" s="247">
        <f>SUM(B17:E17)</f>
        <v>8569</v>
      </c>
      <c r="G17" s="248">
        <f>F17/$F$9</f>
        <v>0.007533564319266987</v>
      </c>
      <c r="H17" s="245">
        <v>4068</v>
      </c>
      <c r="I17" s="246">
        <v>3667</v>
      </c>
      <c r="J17" s="247">
        <v>319</v>
      </c>
      <c r="K17" s="246">
        <v>420</v>
      </c>
      <c r="L17" s="247">
        <f>SUM(H17:K17)</f>
        <v>8474</v>
      </c>
      <c r="M17" s="249">
        <f>IF(ISERROR(F17/L17-1),"         /0",(F17/L17-1))</f>
        <v>0.011210762331838486</v>
      </c>
      <c r="N17" s="245">
        <v>49139</v>
      </c>
      <c r="O17" s="246">
        <v>41721</v>
      </c>
      <c r="P17" s="247"/>
      <c r="Q17" s="246"/>
      <c r="R17" s="247">
        <f>SUM(N17:Q17)</f>
        <v>90860</v>
      </c>
      <c r="S17" s="248">
        <f>R17/$R$9</f>
        <v>0.0073080888704144574</v>
      </c>
      <c r="T17" s="245">
        <v>31083</v>
      </c>
      <c r="U17" s="246">
        <v>29782</v>
      </c>
      <c r="V17" s="247">
        <v>493</v>
      </c>
      <c r="W17" s="246">
        <v>515</v>
      </c>
      <c r="X17" s="247">
        <f>SUM(T17:W17)</f>
        <v>61873</v>
      </c>
      <c r="Y17" s="250">
        <f>IF(ISERROR(R17/X17-1),"         /0",IF(R17/X17&gt;5,"  *  ",(R17/X17-1)))</f>
        <v>0.4684919108496437</v>
      </c>
    </row>
    <row r="18" spans="1:25" ht="19.5" customHeight="1">
      <c r="A18" s="244" t="s">
        <v>199</v>
      </c>
      <c r="B18" s="245">
        <v>3164</v>
      </c>
      <c r="C18" s="246">
        <v>3994</v>
      </c>
      <c r="D18" s="247">
        <v>0</v>
      </c>
      <c r="E18" s="246">
        <v>0</v>
      </c>
      <c r="F18" s="247">
        <f>SUM(B18:E18)</f>
        <v>7158</v>
      </c>
      <c r="G18" s="248">
        <f>F18/$F$9</f>
        <v>0.006293062597422464</v>
      </c>
      <c r="H18" s="245">
        <v>3255</v>
      </c>
      <c r="I18" s="246">
        <v>4151</v>
      </c>
      <c r="J18" s="247">
        <v>0</v>
      </c>
      <c r="K18" s="246">
        <v>0</v>
      </c>
      <c r="L18" s="247">
        <f>SUM(H18:K18)</f>
        <v>7406</v>
      </c>
      <c r="M18" s="249">
        <f>IF(ISERROR(F18/L18-1),"         /0",(F18/L18-1))</f>
        <v>-0.03348636240885772</v>
      </c>
      <c r="N18" s="245">
        <v>50124</v>
      </c>
      <c r="O18" s="246">
        <v>44498</v>
      </c>
      <c r="P18" s="247">
        <v>0</v>
      </c>
      <c r="Q18" s="246">
        <v>0</v>
      </c>
      <c r="R18" s="247">
        <f>SUM(N18:Q18)</f>
        <v>94622</v>
      </c>
      <c r="S18" s="248">
        <f>R18/$R$9</f>
        <v>0.007610675600884403</v>
      </c>
      <c r="T18" s="245">
        <v>47553</v>
      </c>
      <c r="U18" s="246">
        <v>45358</v>
      </c>
      <c r="V18" s="247">
        <v>0</v>
      </c>
      <c r="W18" s="246">
        <v>0</v>
      </c>
      <c r="X18" s="247">
        <f>SUM(T18:W18)</f>
        <v>92911</v>
      </c>
      <c r="Y18" s="250">
        <f>IF(ISERROR(R18/X18-1),"         /0",IF(R18/X18&gt;5,"  *  ",(R18/X18-1)))</f>
        <v>0.01841547287188816</v>
      </c>
    </row>
    <row r="19" spans="1:25" ht="19.5" customHeight="1">
      <c r="A19" s="244" t="s">
        <v>192</v>
      </c>
      <c r="B19" s="245">
        <v>2041</v>
      </c>
      <c r="C19" s="246">
        <v>2341</v>
      </c>
      <c r="D19" s="247">
        <v>0</v>
      </c>
      <c r="E19" s="246">
        <v>0</v>
      </c>
      <c r="F19" s="247">
        <f t="shared" si="0"/>
        <v>4382</v>
      </c>
      <c r="G19" s="248">
        <f t="shared" si="1"/>
        <v>0.003852500740696457</v>
      </c>
      <c r="H19" s="245">
        <v>4507</v>
      </c>
      <c r="I19" s="246">
        <v>5587</v>
      </c>
      <c r="J19" s="247"/>
      <c r="K19" s="246"/>
      <c r="L19" s="247">
        <f t="shared" si="2"/>
        <v>10094</v>
      </c>
      <c r="M19" s="249">
        <f t="shared" si="3"/>
        <v>-0.565880721220527</v>
      </c>
      <c r="N19" s="245">
        <v>31553</v>
      </c>
      <c r="O19" s="246">
        <v>33463</v>
      </c>
      <c r="P19" s="247"/>
      <c r="Q19" s="246"/>
      <c r="R19" s="247">
        <f t="shared" si="4"/>
        <v>65016</v>
      </c>
      <c r="S19" s="248">
        <f t="shared" si="5"/>
        <v>0.005229393638552349</v>
      </c>
      <c r="T19" s="245">
        <v>44192</v>
      </c>
      <c r="U19" s="246">
        <v>47402</v>
      </c>
      <c r="V19" s="247"/>
      <c r="W19" s="246"/>
      <c r="X19" s="247">
        <f t="shared" si="6"/>
        <v>91594</v>
      </c>
      <c r="Y19" s="250">
        <f t="shared" si="7"/>
        <v>-0.29017184531737883</v>
      </c>
    </row>
    <row r="20" spans="1:25" ht="19.5" customHeight="1">
      <c r="A20" s="244" t="s">
        <v>185</v>
      </c>
      <c r="B20" s="245">
        <v>2516</v>
      </c>
      <c r="C20" s="246">
        <v>1778</v>
      </c>
      <c r="D20" s="247">
        <v>0</v>
      </c>
      <c r="E20" s="246">
        <v>0</v>
      </c>
      <c r="F20" s="247">
        <f>SUM(B20:E20)</f>
        <v>4294</v>
      </c>
      <c r="G20" s="248">
        <f>F20/$F$9</f>
        <v>0.0037751342265062954</v>
      </c>
      <c r="H20" s="245">
        <v>2086</v>
      </c>
      <c r="I20" s="246">
        <v>1402</v>
      </c>
      <c r="J20" s="247"/>
      <c r="K20" s="246"/>
      <c r="L20" s="247">
        <f>SUM(H20:K20)</f>
        <v>3488</v>
      </c>
      <c r="M20" s="249">
        <f>IF(ISERROR(F20/L20-1),"         /0",(F20/L20-1))</f>
        <v>0.23107798165137616</v>
      </c>
      <c r="N20" s="245">
        <v>30208</v>
      </c>
      <c r="O20" s="246">
        <v>19685</v>
      </c>
      <c r="P20" s="247"/>
      <c r="Q20" s="246"/>
      <c r="R20" s="247">
        <f>SUM(N20:Q20)</f>
        <v>49893</v>
      </c>
      <c r="S20" s="248">
        <f>R20/$R$9</f>
        <v>0.004013014285841828</v>
      </c>
      <c r="T20" s="245">
        <v>21113</v>
      </c>
      <c r="U20" s="246">
        <v>18385</v>
      </c>
      <c r="V20" s="247"/>
      <c r="W20" s="246"/>
      <c r="X20" s="247">
        <f>SUM(T20:W20)</f>
        <v>39498</v>
      </c>
      <c r="Y20" s="250">
        <f>IF(ISERROR(R20/X20-1),"         /0",IF(R20/X20&gt;5,"  *  ",(R20/X20-1)))</f>
        <v>0.26317788242442663</v>
      </c>
    </row>
    <row r="21" spans="1:25" ht="19.5" customHeight="1">
      <c r="A21" s="244" t="s">
        <v>161</v>
      </c>
      <c r="B21" s="245">
        <v>2266</v>
      </c>
      <c r="C21" s="246">
        <v>2019</v>
      </c>
      <c r="D21" s="247">
        <v>0</v>
      </c>
      <c r="E21" s="246">
        <v>0</v>
      </c>
      <c r="F21" s="247">
        <f t="shared" si="0"/>
        <v>4285</v>
      </c>
      <c r="G21" s="248">
        <f t="shared" si="1"/>
        <v>0.0037672217421004833</v>
      </c>
      <c r="H21" s="245">
        <v>3529</v>
      </c>
      <c r="I21" s="246">
        <v>3355</v>
      </c>
      <c r="J21" s="247"/>
      <c r="K21" s="246"/>
      <c r="L21" s="247">
        <f t="shared" si="2"/>
        <v>6884</v>
      </c>
      <c r="M21" s="249">
        <f t="shared" si="3"/>
        <v>-0.37754212667054043</v>
      </c>
      <c r="N21" s="245">
        <v>22708</v>
      </c>
      <c r="O21" s="246">
        <v>19983</v>
      </c>
      <c r="P21" s="247"/>
      <c r="Q21" s="246"/>
      <c r="R21" s="247">
        <f t="shared" si="4"/>
        <v>42691</v>
      </c>
      <c r="S21" s="248">
        <f t="shared" si="5"/>
        <v>0.0034337400612685846</v>
      </c>
      <c r="T21" s="245">
        <v>33579</v>
      </c>
      <c r="U21" s="246">
        <v>29812</v>
      </c>
      <c r="V21" s="247"/>
      <c r="W21" s="246"/>
      <c r="X21" s="247">
        <f t="shared" si="6"/>
        <v>63391</v>
      </c>
      <c r="Y21" s="250">
        <f t="shared" si="7"/>
        <v>-0.32654477764982415</v>
      </c>
    </row>
    <row r="22" spans="1:25" ht="19.5" customHeight="1">
      <c r="A22" s="244" t="s">
        <v>180</v>
      </c>
      <c r="B22" s="245">
        <v>2060</v>
      </c>
      <c r="C22" s="246">
        <v>1972</v>
      </c>
      <c r="D22" s="247">
        <v>0</v>
      </c>
      <c r="E22" s="246">
        <v>0</v>
      </c>
      <c r="F22" s="247">
        <f t="shared" si="0"/>
        <v>4032</v>
      </c>
      <c r="G22" s="248">
        <f t="shared" si="1"/>
        <v>0.0035447930138037685</v>
      </c>
      <c r="H22" s="245">
        <v>1967</v>
      </c>
      <c r="I22" s="246">
        <v>2218</v>
      </c>
      <c r="J22" s="247"/>
      <c r="K22" s="246"/>
      <c r="L22" s="247">
        <f t="shared" si="2"/>
        <v>4185</v>
      </c>
      <c r="M22" s="249">
        <f t="shared" si="3"/>
        <v>-0.03655913978494618</v>
      </c>
      <c r="N22" s="245">
        <v>40036</v>
      </c>
      <c r="O22" s="246">
        <v>36830</v>
      </c>
      <c r="P22" s="247"/>
      <c r="Q22" s="246"/>
      <c r="R22" s="247">
        <f t="shared" si="4"/>
        <v>76866</v>
      </c>
      <c r="S22" s="248">
        <f t="shared" si="5"/>
        <v>0.006182517709809352</v>
      </c>
      <c r="T22" s="245">
        <v>27728</v>
      </c>
      <c r="U22" s="246">
        <v>24485</v>
      </c>
      <c r="V22" s="247"/>
      <c r="W22" s="246"/>
      <c r="X22" s="247">
        <f t="shared" si="6"/>
        <v>52213</v>
      </c>
      <c r="Y22" s="250">
        <f t="shared" si="7"/>
        <v>0.4721621052228373</v>
      </c>
    </row>
    <row r="23" spans="1:25" ht="19.5" customHeight="1" thickBot="1">
      <c r="A23" s="251" t="s">
        <v>170</v>
      </c>
      <c r="B23" s="252">
        <v>182</v>
      </c>
      <c r="C23" s="253">
        <v>212</v>
      </c>
      <c r="D23" s="254">
        <v>71</v>
      </c>
      <c r="E23" s="253">
        <v>76</v>
      </c>
      <c r="F23" s="254">
        <f t="shared" si="0"/>
        <v>541</v>
      </c>
      <c r="G23" s="255">
        <f t="shared" si="1"/>
        <v>0.0004756282292826981</v>
      </c>
      <c r="H23" s="252">
        <v>667</v>
      </c>
      <c r="I23" s="253">
        <v>638</v>
      </c>
      <c r="J23" s="254">
        <v>26</v>
      </c>
      <c r="K23" s="253">
        <v>22</v>
      </c>
      <c r="L23" s="254">
        <f t="shared" si="2"/>
        <v>1353</v>
      </c>
      <c r="M23" s="256">
        <f t="shared" si="3"/>
        <v>-0.6001478196600147</v>
      </c>
      <c r="N23" s="252">
        <v>4589</v>
      </c>
      <c r="O23" s="253">
        <v>4117</v>
      </c>
      <c r="P23" s="254">
        <v>452</v>
      </c>
      <c r="Q23" s="253">
        <v>1329</v>
      </c>
      <c r="R23" s="254">
        <f t="shared" si="4"/>
        <v>10487</v>
      </c>
      <c r="S23" s="255">
        <f t="shared" si="5"/>
        <v>0.0008434946949596789</v>
      </c>
      <c r="T23" s="252">
        <v>31588</v>
      </c>
      <c r="U23" s="253">
        <v>29520</v>
      </c>
      <c r="V23" s="254">
        <v>191</v>
      </c>
      <c r="W23" s="253">
        <v>199</v>
      </c>
      <c r="X23" s="254">
        <f t="shared" si="6"/>
        <v>61498</v>
      </c>
      <c r="Y23" s="257">
        <f t="shared" si="7"/>
        <v>-0.8294741292399753</v>
      </c>
    </row>
    <row r="24" spans="1:25" s="133" customFormat="1" ht="19.5" customHeight="1">
      <c r="A24" s="142" t="s">
        <v>52</v>
      </c>
      <c r="B24" s="139">
        <f>SUM(B25:B39)</f>
        <v>151938</v>
      </c>
      <c r="C24" s="138">
        <f>SUM(C25:C39)</f>
        <v>142767</v>
      </c>
      <c r="D24" s="137">
        <f>SUM(D25:D39)</f>
        <v>645</v>
      </c>
      <c r="E24" s="138">
        <f>SUM(E25:E39)</f>
        <v>873</v>
      </c>
      <c r="F24" s="137">
        <f t="shared" si="0"/>
        <v>296223</v>
      </c>
      <c r="G24" s="140">
        <f t="shared" si="1"/>
        <v>0.2604288742380937</v>
      </c>
      <c r="H24" s="139">
        <f>SUM(H25:H39)</f>
        <v>137167</v>
      </c>
      <c r="I24" s="138">
        <f>SUM(I25:I39)</f>
        <v>134287</v>
      </c>
      <c r="J24" s="137">
        <f>SUM(J25:J39)</f>
        <v>2206</v>
      </c>
      <c r="K24" s="138">
        <f>SUM(K25:K39)</f>
        <v>2435</v>
      </c>
      <c r="L24" s="137">
        <f t="shared" si="2"/>
        <v>276095</v>
      </c>
      <c r="M24" s="141">
        <f t="shared" si="3"/>
        <v>0.07290244299969206</v>
      </c>
      <c r="N24" s="139">
        <f>SUM(N25:N39)</f>
        <v>1601471</v>
      </c>
      <c r="O24" s="138">
        <f>SUM(O25:O39)</f>
        <v>1569756</v>
      </c>
      <c r="P24" s="137">
        <f>SUM(P25:P39)</f>
        <v>37587</v>
      </c>
      <c r="Q24" s="138">
        <f>SUM(Q25:Q39)</f>
        <v>38655</v>
      </c>
      <c r="R24" s="137">
        <f t="shared" si="4"/>
        <v>3247469</v>
      </c>
      <c r="S24" s="140">
        <f t="shared" si="5"/>
        <v>0.26120176156632147</v>
      </c>
      <c r="T24" s="139">
        <f>SUM(T25:T39)</f>
        <v>1436512</v>
      </c>
      <c r="U24" s="138">
        <f>SUM(U25:U39)</f>
        <v>1423042</v>
      </c>
      <c r="V24" s="137">
        <f>SUM(V25:V39)</f>
        <v>8515</v>
      </c>
      <c r="W24" s="138">
        <f>SUM(W25:W39)</f>
        <v>8071</v>
      </c>
      <c r="X24" s="137">
        <f t="shared" si="6"/>
        <v>2876140</v>
      </c>
      <c r="Y24" s="134">
        <f t="shared" si="7"/>
        <v>0.12910671942255947</v>
      </c>
    </row>
    <row r="25" spans="1:25" ht="19.5" customHeight="1">
      <c r="A25" s="237" t="s">
        <v>159</v>
      </c>
      <c r="B25" s="238">
        <v>36298</v>
      </c>
      <c r="C25" s="239">
        <v>33098</v>
      </c>
      <c r="D25" s="240">
        <v>558</v>
      </c>
      <c r="E25" s="239">
        <v>515</v>
      </c>
      <c r="F25" s="240">
        <f t="shared" si="0"/>
        <v>70469</v>
      </c>
      <c r="G25" s="241">
        <f t="shared" si="1"/>
        <v>0.061953873732573855</v>
      </c>
      <c r="H25" s="238">
        <v>24550</v>
      </c>
      <c r="I25" s="239">
        <v>26301</v>
      </c>
      <c r="J25" s="240">
        <v>177</v>
      </c>
      <c r="K25" s="239">
        <v>0</v>
      </c>
      <c r="L25" s="240">
        <f t="shared" si="2"/>
        <v>51028</v>
      </c>
      <c r="M25" s="242">
        <f t="shared" si="3"/>
        <v>0.3809869091479188</v>
      </c>
      <c r="N25" s="238">
        <v>343603</v>
      </c>
      <c r="O25" s="239">
        <v>347839</v>
      </c>
      <c r="P25" s="240">
        <v>9081</v>
      </c>
      <c r="Q25" s="239">
        <v>10682</v>
      </c>
      <c r="R25" s="240">
        <f t="shared" si="4"/>
        <v>711205</v>
      </c>
      <c r="S25" s="241">
        <f t="shared" si="5"/>
        <v>0.05720393291969089</v>
      </c>
      <c r="T25" s="238">
        <v>380843</v>
      </c>
      <c r="U25" s="239">
        <v>390343</v>
      </c>
      <c r="V25" s="240">
        <v>1534</v>
      </c>
      <c r="W25" s="239">
        <v>836</v>
      </c>
      <c r="X25" s="240">
        <f t="shared" si="6"/>
        <v>773556</v>
      </c>
      <c r="Y25" s="243">
        <f t="shared" si="7"/>
        <v>-0.0806030849738093</v>
      </c>
    </row>
    <row r="26" spans="1:25" ht="19.5" customHeight="1">
      <c r="A26" s="244" t="s">
        <v>177</v>
      </c>
      <c r="B26" s="245">
        <v>31053</v>
      </c>
      <c r="C26" s="246">
        <v>28058</v>
      </c>
      <c r="D26" s="247">
        <v>0</v>
      </c>
      <c r="E26" s="246">
        <v>244</v>
      </c>
      <c r="F26" s="247">
        <f t="shared" si="0"/>
        <v>59355</v>
      </c>
      <c r="G26" s="248">
        <f t="shared" si="1"/>
        <v>0.05218283465633003</v>
      </c>
      <c r="H26" s="245">
        <v>26183</v>
      </c>
      <c r="I26" s="246">
        <v>24626</v>
      </c>
      <c r="J26" s="247"/>
      <c r="K26" s="246"/>
      <c r="L26" s="247">
        <f t="shared" si="2"/>
        <v>50809</v>
      </c>
      <c r="M26" s="249">
        <f t="shared" si="3"/>
        <v>0.16819854750142693</v>
      </c>
      <c r="N26" s="245">
        <v>305808</v>
      </c>
      <c r="O26" s="246">
        <v>302441</v>
      </c>
      <c r="P26" s="247">
        <v>204</v>
      </c>
      <c r="Q26" s="246">
        <v>338</v>
      </c>
      <c r="R26" s="247">
        <f t="shared" si="4"/>
        <v>608791</v>
      </c>
      <c r="S26" s="248">
        <f t="shared" si="5"/>
        <v>0.048966527971698086</v>
      </c>
      <c r="T26" s="245">
        <v>271009</v>
      </c>
      <c r="U26" s="246">
        <v>274482</v>
      </c>
      <c r="V26" s="247">
        <v>1193</v>
      </c>
      <c r="W26" s="246">
        <v>1198</v>
      </c>
      <c r="X26" s="247">
        <f t="shared" si="6"/>
        <v>547882</v>
      </c>
      <c r="Y26" s="250">
        <f t="shared" si="7"/>
        <v>0.11117174866120805</v>
      </c>
    </row>
    <row r="27" spans="1:25" ht="19.5" customHeight="1">
      <c r="A27" s="244" t="s">
        <v>181</v>
      </c>
      <c r="B27" s="245">
        <v>14594</v>
      </c>
      <c r="C27" s="246">
        <v>13122</v>
      </c>
      <c r="D27" s="247">
        <v>0</v>
      </c>
      <c r="E27" s="246">
        <v>0</v>
      </c>
      <c r="F27" s="247">
        <f t="shared" si="0"/>
        <v>27716</v>
      </c>
      <c r="G27" s="248">
        <f t="shared" si="1"/>
        <v>0.024366935310164994</v>
      </c>
      <c r="H27" s="245">
        <v>11175</v>
      </c>
      <c r="I27" s="246">
        <v>10060</v>
      </c>
      <c r="J27" s="247"/>
      <c r="K27" s="246"/>
      <c r="L27" s="247">
        <f t="shared" si="2"/>
        <v>21235</v>
      </c>
      <c r="M27" s="249">
        <f t="shared" si="3"/>
        <v>0.305203673181069</v>
      </c>
      <c r="N27" s="245">
        <v>164015</v>
      </c>
      <c r="O27" s="246">
        <v>156283</v>
      </c>
      <c r="P27" s="247"/>
      <c r="Q27" s="246"/>
      <c r="R27" s="247">
        <f t="shared" si="4"/>
        <v>320298</v>
      </c>
      <c r="S27" s="248">
        <f t="shared" si="5"/>
        <v>0.025762340402993727</v>
      </c>
      <c r="T27" s="245">
        <v>97414</v>
      </c>
      <c r="U27" s="246">
        <v>89270</v>
      </c>
      <c r="V27" s="247">
        <v>163</v>
      </c>
      <c r="W27" s="246"/>
      <c r="X27" s="247">
        <f t="shared" si="6"/>
        <v>186847</v>
      </c>
      <c r="Y27" s="250">
        <f t="shared" si="7"/>
        <v>0.7142260780210548</v>
      </c>
    </row>
    <row r="28" spans="1:25" ht="19.5" customHeight="1">
      <c r="A28" s="244" t="s">
        <v>182</v>
      </c>
      <c r="B28" s="245">
        <v>13170</v>
      </c>
      <c r="C28" s="246">
        <v>11946</v>
      </c>
      <c r="D28" s="247">
        <v>0</v>
      </c>
      <c r="E28" s="246">
        <v>0</v>
      </c>
      <c r="F28" s="247">
        <f>SUM(B28:E28)</f>
        <v>25116</v>
      </c>
      <c r="G28" s="248">
        <f>F28/$F$9</f>
        <v>0.02208110648181931</v>
      </c>
      <c r="H28" s="245">
        <v>13077</v>
      </c>
      <c r="I28" s="246">
        <v>12177</v>
      </c>
      <c r="J28" s="247"/>
      <c r="K28" s="246"/>
      <c r="L28" s="247">
        <f>SUM(H28:K28)</f>
        <v>25254</v>
      </c>
      <c r="M28" s="249">
        <f>IF(ISERROR(F28/L28-1),"         /0",(F28/L28-1))</f>
        <v>-0.005464480874316946</v>
      </c>
      <c r="N28" s="245">
        <v>153540</v>
      </c>
      <c r="O28" s="246">
        <v>142742</v>
      </c>
      <c r="P28" s="247">
        <v>83</v>
      </c>
      <c r="Q28" s="246">
        <v>86</v>
      </c>
      <c r="R28" s="247">
        <f>SUM(N28:Q28)</f>
        <v>296451</v>
      </c>
      <c r="S28" s="248">
        <f>R28/$R$9</f>
        <v>0.023844268696051468</v>
      </c>
      <c r="T28" s="245">
        <v>142761</v>
      </c>
      <c r="U28" s="246">
        <v>135549</v>
      </c>
      <c r="V28" s="247"/>
      <c r="W28" s="246"/>
      <c r="X28" s="247">
        <f>SUM(T28:W28)</f>
        <v>278310</v>
      </c>
      <c r="Y28" s="250">
        <f>IF(ISERROR(R28/X28-1),"         /0",IF(R28/X28&gt;5,"  *  ",(R28/X28-1)))</f>
        <v>0.06518270992777841</v>
      </c>
    </row>
    <row r="29" spans="1:25" ht="19.5" customHeight="1">
      <c r="A29" s="244" t="s">
        <v>184</v>
      </c>
      <c r="B29" s="245">
        <v>11643</v>
      </c>
      <c r="C29" s="246">
        <v>12121</v>
      </c>
      <c r="D29" s="247">
        <v>0</v>
      </c>
      <c r="E29" s="246">
        <v>0</v>
      </c>
      <c r="F29" s="247">
        <f t="shared" si="0"/>
        <v>23764</v>
      </c>
      <c r="G29" s="248">
        <f t="shared" si="1"/>
        <v>0.020892475491079553</v>
      </c>
      <c r="H29" s="245">
        <v>6498</v>
      </c>
      <c r="I29" s="246">
        <v>6409</v>
      </c>
      <c r="J29" s="247"/>
      <c r="K29" s="246">
        <v>0</v>
      </c>
      <c r="L29" s="247">
        <f t="shared" si="2"/>
        <v>12907</v>
      </c>
      <c r="M29" s="249">
        <f t="shared" si="3"/>
        <v>0.8411714573487254</v>
      </c>
      <c r="N29" s="245">
        <v>61194</v>
      </c>
      <c r="O29" s="246">
        <v>61613</v>
      </c>
      <c r="P29" s="247">
        <v>0</v>
      </c>
      <c r="Q29" s="246">
        <v>0</v>
      </c>
      <c r="R29" s="247">
        <f t="shared" si="4"/>
        <v>122807</v>
      </c>
      <c r="S29" s="248">
        <f t="shared" si="5"/>
        <v>0.009877663107076693</v>
      </c>
      <c r="T29" s="245">
        <v>21766</v>
      </c>
      <c r="U29" s="246">
        <v>21899</v>
      </c>
      <c r="V29" s="247">
        <v>0</v>
      </c>
      <c r="W29" s="246">
        <v>0</v>
      </c>
      <c r="X29" s="247">
        <f t="shared" si="6"/>
        <v>43665</v>
      </c>
      <c r="Y29" s="250">
        <f t="shared" si="7"/>
        <v>1.8124813924195582</v>
      </c>
    </row>
    <row r="30" spans="1:25" ht="19.5" customHeight="1">
      <c r="A30" s="244" t="s">
        <v>188</v>
      </c>
      <c r="B30" s="245">
        <v>11142</v>
      </c>
      <c r="C30" s="246">
        <v>10478</v>
      </c>
      <c r="D30" s="247">
        <v>0</v>
      </c>
      <c r="E30" s="246">
        <v>0</v>
      </c>
      <c r="F30" s="247">
        <f aca="true" t="shared" si="8" ref="F30:F36">SUM(B30:E30)</f>
        <v>21620</v>
      </c>
      <c r="G30" s="248">
        <f aca="true" t="shared" si="9" ref="G30:G36">F30/$F$9</f>
        <v>0.019007545872628342</v>
      </c>
      <c r="H30" s="245">
        <v>23132</v>
      </c>
      <c r="I30" s="246">
        <v>21886</v>
      </c>
      <c r="J30" s="247">
        <v>0</v>
      </c>
      <c r="K30" s="246">
        <v>0</v>
      </c>
      <c r="L30" s="247">
        <f aca="true" t="shared" si="10" ref="L30:L36">SUM(H30:K30)</f>
        <v>45018</v>
      </c>
      <c r="M30" s="249">
        <f aca="true" t="shared" si="11" ref="M30:M36">IF(ISERROR(F30/L30-1),"         /0",(F30/L30-1))</f>
        <v>-0.5197476564929584</v>
      </c>
      <c r="N30" s="245">
        <v>197396</v>
      </c>
      <c r="O30" s="246">
        <v>185787</v>
      </c>
      <c r="P30" s="247">
        <v>251</v>
      </c>
      <c r="Q30" s="246">
        <v>0</v>
      </c>
      <c r="R30" s="247">
        <f aca="true" t="shared" si="12" ref="R30:R36">SUM(N30:Q30)</f>
        <v>383434</v>
      </c>
      <c r="S30" s="248">
        <f aca="true" t="shared" si="13" ref="S30:S36">R30/$R$9</f>
        <v>0.03084052110872218</v>
      </c>
      <c r="T30" s="245">
        <v>137816</v>
      </c>
      <c r="U30" s="246">
        <v>131638</v>
      </c>
      <c r="V30" s="247">
        <v>0</v>
      </c>
      <c r="W30" s="246">
        <v>0</v>
      </c>
      <c r="X30" s="247">
        <f aca="true" t="shared" si="14" ref="X30:X36">SUM(T30:W30)</f>
        <v>269454</v>
      </c>
      <c r="Y30" s="250">
        <f aca="true" t="shared" si="15" ref="Y30:Y36">IF(ISERROR(R30/X30-1),"         /0",IF(R30/X30&gt;5,"  *  ",(R30/X30-1)))</f>
        <v>0.4230035553378313</v>
      </c>
    </row>
    <row r="31" spans="1:25" ht="19.5" customHeight="1">
      <c r="A31" s="244" t="s">
        <v>189</v>
      </c>
      <c r="B31" s="245">
        <v>8625</v>
      </c>
      <c r="C31" s="246">
        <v>9320</v>
      </c>
      <c r="D31" s="247">
        <v>0</v>
      </c>
      <c r="E31" s="246">
        <v>0</v>
      </c>
      <c r="F31" s="247">
        <f t="shared" si="8"/>
        <v>17945</v>
      </c>
      <c r="G31" s="248">
        <f t="shared" si="9"/>
        <v>0.015776614740255115</v>
      </c>
      <c r="H31" s="245">
        <v>4515</v>
      </c>
      <c r="I31" s="246">
        <v>5688</v>
      </c>
      <c r="J31" s="247">
        <v>1951</v>
      </c>
      <c r="K31" s="246">
        <v>2374</v>
      </c>
      <c r="L31" s="247">
        <f t="shared" si="10"/>
        <v>14528</v>
      </c>
      <c r="M31" s="249">
        <f t="shared" si="11"/>
        <v>0.23520099118942728</v>
      </c>
      <c r="N31" s="245">
        <v>57639</v>
      </c>
      <c r="O31" s="246">
        <v>65254</v>
      </c>
      <c r="P31" s="247">
        <v>23552</v>
      </c>
      <c r="Q31" s="246">
        <v>22454</v>
      </c>
      <c r="R31" s="247">
        <f t="shared" si="12"/>
        <v>168899</v>
      </c>
      <c r="S31" s="248">
        <f t="shared" si="13"/>
        <v>0.013584953798416592</v>
      </c>
      <c r="T31" s="245">
        <v>48392</v>
      </c>
      <c r="U31" s="246">
        <v>54234</v>
      </c>
      <c r="V31" s="247">
        <v>4473</v>
      </c>
      <c r="W31" s="246">
        <v>5127</v>
      </c>
      <c r="X31" s="247">
        <f t="shared" si="14"/>
        <v>112226</v>
      </c>
      <c r="Y31" s="250">
        <f t="shared" si="15"/>
        <v>0.5049899310320247</v>
      </c>
    </row>
    <row r="32" spans="1:25" ht="19.5" customHeight="1">
      <c r="A32" s="244" t="s">
        <v>161</v>
      </c>
      <c r="B32" s="245">
        <v>6254</v>
      </c>
      <c r="C32" s="246">
        <v>4802</v>
      </c>
      <c r="D32" s="247">
        <v>0</v>
      </c>
      <c r="E32" s="246">
        <v>0</v>
      </c>
      <c r="F32" s="247">
        <f t="shared" si="8"/>
        <v>11056</v>
      </c>
      <c r="G32" s="248">
        <f t="shared" si="9"/>
        <v>0.009720047510073031</v>
      </c>
      <c r="H32" s="245">
        <v>4021</v>
      </c>
      <c r="I32" s="246">
        <v>3118</v>
      </c>
      <c r="J32" s="247"/>
      <c r="K32" s="246"/>
      <c r="L32" s="247">
        <f t="shared" si="10"/>
        <v>7139</v>
      </c>
      <c r="M32" s="249">
        <f t="shared" si="11"/>
        <v>0.5486762851940048</v>
      </c>
      <c r="N32" s="245">
        <v>61176</v>
      </c>
      <c r="O32" s="246">
        <v>47039</v>
      </c>
      <c r="P32" s="247"/>
      <c r="Q32" s="246"/>
      <c r="R32" s="247">
        <f t="shared" si="12"/>
        <v>108215</v>
      </c>
      <c r="S32" s="248">
        <f t="shared" si="13"/>
        <v>0.008703993364647816</v>
      </c>
      <c r="T32" s="245">
        <v>50651</v>
      </c>
      <c r="U32" s="246">
        <v>45903</v>
      </c>
      <c r="V32" s="247"/>
      <c r="W32" s="246"/>
      <c r="X32" s="247">
        <f t="shared" si="14"/>
        <v>96554</v>
      </c>
      <c r="Y32" s="250">
        <f t="shared" si="15"/>
        <v>0.12077179609337785</v>
      </c>
    </row>
    <row r="33" spans="1:25" ht="19.5" customHeight="1">
      <c r="A33" s="244" t="s">
        <v>197</v>
      </c>
      <c r="B33" s="245">
        <v>5710</v>
      </c>
      <c r="C33" s="246">
        <v>5265</v>
      </c>
      <c r="D33" s="247">
        <v>0</v>
      </c>
      <c r="E33" s="246">
        <v>0</v>
      </c>
      <c r="F33" s="247">
        <f t="shared" si="8"/>
        <v>10975</v>
      </c>
      <c r="G33" s="248">
        <f t="shared" si="9"/>
        <v>0.009648835150420724</v>
      </c>
      <c r="H33" s="245">
        <v>13614</v>
      </c>
      <c r="I33" s="246">
        <v>12215</v>
      </c>
      <c r="J33" s="247"/>
      <c r="K33" s="246"/>
      <c r="L33" s="247">
        <f t="shared" si="10"/>
        <v>25829</v>
      </c>
      <c r="M33" s="249">
        <f t="shared" si="11"/>
        <v>-0.575090015099307</v>
      </c>
      <c r="N33" s="245">
        <v>98807</v>
      </c>
      <c r="O33" s="246">
        <v>85737</v>
      </c>
      <c r="P33" s="247">
        <v>203</v>
      </c>
      <c r="Q33" s="246"/>
      <c r="R33" s="247">
        <f t="shared" si="12"/>
        <v>184747</v>
      </c>
      <c r="S33" s="248">
        <f t="shared" si="13"/>
        <v>0.014859646649157603</v>
      </c>
      <c r="T33" s="245">
        <v>135058</v>
      </c>
      <c r="U33" s="246">
        <v>120661</v>
      </c>
      <c r="V33" s="247">
        <v>277</v>
      </c>
      <c r="W33" s="246">
        <v>125</v>
      </c>
      <c r="X33" s="247">
        <f t="shared" si="14"/>
        <v>256121</v>
      </c>
      <c r="Y33" s="250">
        <f t="shared" si="15"/>
        <v>-0.2786729709785609</v>
      </c>
    </row>
    <row r="34" spans="1:25" ht="19.5" customHeight="1">
      <c r="A34" s="244" t="s">
        <v>164</v>
      </c>
      <c r="B34" s="245">
        <v>3509</v>
      </c>
      <c r="C34" s="246">
        <v>3864</v>
      </c>
      <c r="D34" s="247">
        <v>0</v>
      </c>
      <c r="E34" s="246">
        <v>0</v>
      </c>
      <c r="F34" s="247">
        <f t="shared" si="8"/>
        <v>7373</v>
      </c>
      <c r="G34" s="248">
        <f t="shared" si="9"/>
        <v>0.006482083058227972</v>
      </c>
      <c r="H34" s="245">
        <v>2892</v>
      </c>
      <c r="I34" s="246">
        <v>3468</v>
      </c>
      <c r="J34" s="247"/>
      <c r="K34" s="246"/>
      <c r="L34" s="247">
        <f t="shared" si="10"/>
        <v>6360</v>
      </c>
      <c r="M34" s="249">
        <f t="shared" si="11"/>
        <v>0.15927672955974836</v>
      </c>
      <c r="N34" s="245">
        <v>36786</v>
      </c>
      <c r="O34" s="246">
        <v>39449</v>
      </c>
      <c r="P34" s="247"/>
      <c r="Q34" s="246"/>
      <c r="R34" s="247">
        <f t="shared" si="12"/>
        <v>76235</v>
      </c>
      <c r="S34" s="248">
        <f t="shared" si="13"/>
        <v>0.006131764858420055</v>
      </c>
      <c r="T34" s="245">
        <v>23868</v>
      </c>
      <c r="U34" s="246">
        <v>26427</v>
      </c>
      <c r="V34" s="247"/>
      <c r="W34" s="246"/>
      <c r="X34" s="247">
        <f t="shared" si="14"/>
        <v>50295</v>
      </c>
      <c r="Y34" s="250">
        <f t="shared" si="15"/>
        <v>0.5157570335023363</v>
      </c>
    </row>
    <row r="35" spans="1:25" ht="19.5" customHeight="1">
      <c r="A35" s="244" t="s">
        <v>200</v>
      </c>
      <c r="B35" s="245">
        <v>3229</v>
      </c>
      <c r="C35" s="246">
        <v>3152</v>
      </c>
      <c r="D35" s="247">
        <v>0</v>
      </c>
      <c r="E35" s="246">
        <v>51</v>
      </c>
      <c r="F35" s="247">
        <f t="shared" si="8"/>
        <v>6432</v>
      </c>
      <c r="G35" s="248">
        <f t="shared" si="9"/>
        <v>0.005654788855353631</v>
      </c>
      <c r="H35" s="245">
        <v>1971</v>
      </c>
      <c r="I35" s="246">
        <v>1772</v>
      </c>
      <c r="J35" s="247"/>
      <c r="K35" s="246"/>
      <c r="L35" s="247">
        <f t="shared" si="10"/>
        <v>3743</v>
      </c>
      <c r="M35" s="249">
        <f t="shared" si="11"/>
        <v>0.7184076943628106</v>
      </c>
      <c r="N35" s="245">
        <v>31616</v>
      </c>
      <c r="O35" s="246">
        <v>31970</v>
      </c>
      <c r="P35" s="247">
        <v>498</v>
      </c>
      <c r="Q35" s="246">
        <v>1068</v>
      </c>
      <c r="R35" s="247">
        <f t="shared" si="12"/>
        <v>65152</v>
      </c>
      <c r="S35" s="248">
        <f t="shared" si="13"/>
        <v>0.005240332446458758</v>
      </c>
      <c r="T35" s="245">
        <v>24688</v>
      </c>
      <c r="U35" s="246">
        <v>25102</v>
      </c>
      <c r="V35" s="247"/>
      <c r="W35" s="246"/>
      <c r="X35" s="247">
        <f t="shared" si="14"/>
        <v>49790</v>
      </c>
      <c r="Y35" s="250">
        <f t="shared" si="15"/>
        <v>0.30853585057240407</v>
      </c>
    </row>
    <row r="36" spans="1:25" ht="19.5" customHeight="1">
      <c r="A36" s="244" t="s">
        <v>201</v>
      </c>
      <c r="B36" s="245">
        <v>2782</v>
      </c>
      <c r="C36" s="246">
        <v>2633</v>
      </c>
      <c r="D36" s="247">
        <v>0</v>
      </c>
      <c r="E36" s="246">
        <v>0</v>
      </c>
      <c r="F36" s="247">
        <f t="shared" si="8"/>
        <v>5415</v>
      </c>
      <c r="G36" s="248">
        <f t="shared" si="9"/>
        <v>0.004760678117496877</v>
      </c>
      <c r="H36" s="245">
        <v>2867</v>
      </c>
      <c r="I36" s="246">
        <v>2630</v>
      </c>
      <c r="J36" s="247"/>
      <c r="K36" s="246"/>
      <c r="L36" s="247">
        <f t="shared" si="10"/>
        <v>5497</v>
      </c>
      <c r="M36" s="249">
        <f t="shared" si="11"/>
        <v>-0.014917227578679304</v>
      </c>
      <c r="N36" s="245">
        <v>41319</v>
      </c>
      <c r="O36" s="246">
        <v>38490</v>
      </c>
      <c r="P36" s="247"/>
      <c r="Q36" s="246"/>
      <c r="R36" s="247">
        <f t="shared" si="12"/>
        <v>79809</v>
      </c>
      <c r="S36" s="248">
        <f t="shared" si="13"/>
        <v>0.00641923029560761</v>
      </c>
      <c r="T36" s="245">
        <v>41017</v>
      </c>
      <c r="U36" s="246">
        <v>38211</v>
      </c>
      <c r="V36" s="247"/>
      <c r="W36" s="246"/>
      <c r="X36" s="247">
        <f t="shared" si="14"/>
        <v>79228</v>
      </c>
      <c r="Y36" s="250">
        <f t="shared" si="15"/>
        <v>0.0073332660170646324</v>
      </c>
    </row>
    <row r="37" spans="1:25" ht="19.5" customHeight="1">
      <c r="A37" s="244" t="s">
        <v>185</v>
      </c>
      <c r="B37" s="245">
        <v>1683</v>
      </c>
      <c r="C37" s="246">
        <v>2971</v>
      </c>
      <c r="D37" s="247">
        <v>0</v>
      </c>
      <c r="E37" s="246">
        <v>0</v>
      </c>
      <c r="F37" s="247">
        <f t="shared" si="0"/>
        <v>4654</v>
      </c>
      <c r="G37" s="248">
        <f t="shared" si="1"/>
        <v>0.004091633602738775</v>
      </c>
      <c r="H37" s="245">
        <v>2100</v>
      </c>
      <c r="I37" s="246">
        <v>3487</v>
      </c>
      <c r="J37" s="247"/>
      <c r="K37" s="246"/>
      <c r="L37" s="247">
        <f t="shared" si="2"/>
        <v>5587</v>
      </c>
      <c r="M37" s="249">
        <f t="shared" si="3"/>
        <v>-0.1669948093789153</v>
      </c>
      <c r="N37" s="245">
        <v>20632</v>
      </c>
      <c r="O37" s="246">
        <v>35233</v>
      </c>
      <c r="P37" s="247"/>
      <c r="Q37" s="246"/>
      <c r="R37" s="247">
        <f t="shared" si="4"/>
        <v>55865</v>
      </c>
      <c r="S37" s="248">
        <f t="shared" si="5"/>
        <v>0.004493356644790928</v>
      </c>
      <c r="T37" s="245">
        <v>19473</v>
      </c>
      <c r="U37" s="246">
        <v>27396</v>
      </c>
      <c r="V37" s="247"/>
      <c r="W37" s="246"/>
      <c r="X37" s="247">
        <f t="shared" si="6"/>
        <v>46869</v>
      </c>
      <c r="Y37" s="250">
        <f t="shared" si="7"/>
        <v>0.19193923488873232</v>
      </c>
    </row>
    <row r="38" spans="1:25" ht="19.5" customHeight="1">
      <c r="A38" s="244" t="s">
        <v>203</v>
      </c>
      <c r="B38" s="245">
        <v>2151</v>
      </c>
      <c r="C38" s="246">
        <v>1789</v>
      </c>
      <c r="D38" s="247">
        <v>0</v>
      </c>
      <c r="E38" s="246">
        <v>0</v>
      </c>
      <c r="F38" s="247">
        <f t="shared" si="0"/>
        <v>3940</v>
      </c>
      <c r="G38" s="248">
        <f t="shared" si="1"/>
        <v>0.0034639098398776907</v>
      </c>
      <c r="H38" s="245"/>
      <c r="I38" s="246"/>
      <c r="J38" s="247"/>
      <c r="K38" s="246"/>
      <c r="L38" s="247">
        <f t="shared" si="2"/>
        <v>0</v>
      </c>
      <c r="M38" s="249" t="str">
        <f t="shared" si="3"/>
        <v>         /0</v>
      </c>
      <c r="N38" s="245">
        <v>2151</v>
      </c>
      <c r="O38" s="246">
        <v>1789</v>
      </c>
      <c r="P38" s="247"/>
      <c r="Q38" s="246"/>
      <c r="R38" s="247">
        <f t="shared" si="4"/>
        <v>3940</v>
      </c>
      <c r="S38" s="248">
        <f t="shared" si="5"/>
        <v>0.00031690369964156907</v>
      </c>
      <c r="T38" s="245"/>
      <c r="U38" s="246"/>
      <c r="V38" s="247"/>
      <c r="W38" s="246"/>
      <c r="X38" s="247">
        <f t="shared" si="6"/>
        <v>0</v>
      </c>
      <c r="Y38" s="250" t="str">
        <f t="shared" si="7"/>
        <v>         /0</v>
      </c>
    </row>
    <row r="39" spans="1:25" ht="19.5" customHeight="1" thickBot="1">
      <c r="A39" s="244" t="s">
        <v>170</v>
      </c>
      <c r="B39" s="245">
        <v>95</v>
      </c>
      <c r="C39" s="246">
        <v>148</v>
      </c>
      <c r="D39" s="247">
        <v>87</v>
      </c>
      <c r="E39" s="246">
        <v>63</v>
      </c>
      <c r="F39" s="247">
        <f t="shared" si="0"/>
        <v>393</v>
      </c>
      <c r="G39" s="248">
        <f t="shared" si="1"/>
        <v>0.00034551181905378997</v>
      </c>
      <c r="H39" s="245">
        <v>572</v>
      </c>
      <c r="I39" s="246">
        <v>450</v>
      </c>
      <c r="J39" s="247">
        <v>78</v>
      </c>
      <c r="K39" s="246">
        <v>61</v>
      </c>
      <c r="L39" s="247">
        <f t="shared" si="2"/>
        <v>1161</v>
      </c>
      <c r="M39" s="249">
        <f t="shared" si="3"/>
        <v>-0.6614987080103358</v>
      </c>
      <c r="N39" s="245">
        <v>25789</v>
      </c>
      <c r="O39" s="246">
        <v>28090</v>
      </c>
      <c r="P39" s="247">
        <v>3715</v>
      </c>
      <c r="Q39" s="246">
        <v>4027</v>
      </c>
      <c r="R39" s="247">
        <f t="shared" si="4"/>
        <v>61621</v>
      </c>
      <c r="S39" s="248">
        <f t="shared" si="5"/>
        <v>0.004956325602947494</v>
      </c>
      <c r="T39" s="245">
        <v>41756</v>
      </c>
      <c r="U39" s="246">
        <v>41927</v>
      </c>
      <c r="V39" s="247">
        <v>875</v>
      </c>
      <c r="W39" s="246">
        <v>785</v>
      </c>
      <c r="X39" s="247">
        <f t="shared" si="6"/>
        <v>85343</v>
      </c>
      <c r="Y39" s="250">
        <f t="shared" si="7"/>
        <v>-0.2779606997644798</v>
      </c>
    </row>
    <row r="40" spans="1:25" s="133" customFormat="1" ht="19.5" customHeight="1">
      <c r="A40" s="142" t="s">
        <v>51</v>
      </c>
      <c r="B40" s="139">
        <f>SUM(B41:B51)</f>
        <v>69174</v>
      </c>
      <c r="C40" s="138">
        <f>SUM(C41:C51)</f>
        <v>76710</v>
      </c>
      <c r="D40" s="137">
        <f>SUM(D41:D51)</f>
        <v>69</v>
      </c>
      <c r="E40" s="138">
        <f>SUM(E41:E51)</f>
        <v>14</v>
      </c>
      <c r="F40" s="137">
        <f t="shared" si="0"/>
        <v>145967</v>
      </c>
      <c r="G40" s="140">
        <f t="shared" si="1"/>
        <v>0.12832906791812865</v>
      </c>
      <c r="H40" s="139">
        <f>SUM(H41:H51)</f>
        <v>56994</v>
      </c>
      <c r="I40" s="138">
        <f>SUM(I41:I51)</f>
        <v>71434</v>
      </c>
      <c r="J40" s="137">
        <f>SUM(J41:J51)</f>
        <v>63</v>
      </c>
      <c r="K40" s="138">
        <f>SUM(K41:K51)</f>
        <v>4</v>
      </c>
      <c r="L40" s="137">
        <f t="shared" si="2"/>
        <v>128495</v>
      </c>
      <c r="M40" s="141">
        <f t="shared" si="3"/>
        <v>0.13597416241877114</v>
      </c>
      <c r="N40" s="139">
        <f>SUM(N41:N51)</f>
        <v>847889</v>
      </c>
      <c r="O40" s="138">
        <f>SUM(O41:O51)</f>
        <v>844385</v>
      </c>
      <c r="P40" s="137">
        <f>SUM(P41:P51)</f>
        <v>1396</v>
      </c>
      <c r="Q40" s="138">
        <f>SUM(Q41:Q51)</f>
        <v>85</v>
      </c>
      <c r="R40" s="137">
        <f t="shared" si="4"/>
        <v>1693755</v>
      </c>
      <c r="S40" s="140">
        <f t="shared" si="5"/>
        <v>0.13623279842294564</v>
      </c>
      <c r="T40" s="139">
        <f>SUM(T41:T51)</f>
        <v>744413</v>
      </c>
      <c r="U40" s="138">
        <f>SUM(U41:U51)</f>
        <v>747572</v>
      </c>
      <c r="V40" s="137">
        <f>SUM(V41:V51)</f>
        <v>1221</v>
      </c>
      <c r="W40" s="138">
        <f>SUM(W41:W51)</f>
        <v>340</v>
      </c>
      <c r="X40" s="137">
        <f t="shared" si="6"/>
        <v>1493546</v>
      </c>
      <c r="Y40" s="134">
        <f t="shared" si="7"/>
        <v>0.13404943670968295</v>
      </c>
    </row>
    <row r="41" spans="1:25" ht="19.5" customHeight="1">
      <c r="A41" s="237" t="s">
        <v>159</v>
      </c>
      <c r="B41" s="238">
        <v>29659</v>
      </c>
      <c r="C41" s="239">
        <v>36697</v>
      </c>
      <c r="D41" s="240">
        <v>69</v>
      </c>
      <c r="E41" s="239">
        <v>14</v>
      </c>
      <c r="F41" s="240">
        <f t="shared" si="0"/>
        <v>66439</v>
      </c>
      <c r="G41" s="241">
        <f t="shared" si="1"/>
        <v>0.058410839048638044</v>
      </c>
      <c r="H41" s="238">
        <v>23065</v>
      </c>
      <c r="I41" s="239">
        <v>32648</v>
      </c>
      <c r="J41" s="240">
        <v>63</v>
      </c>
      <c r="K41" s="239">
        <v>0</v>
      </c>
      <c r="L41" s="240">
        <f t="shared" si="2"/>
        <v>55776</v>
      </c>
      <c r="M41" s="242">
        <f t="shared" si="3"/>
        <v>0.19117541594951226</v>
      </c>
      <c r="N41" s="238">
        <v>383830</v>
      </c>
      <c r="O41" s="239">
        <v>415301</v>
      </c>
      <c r="P41" s="240">
        <v>1306</v>
      </c>
      <c r="Q41" s="239">
        <v>14</v>
      </c>
      <c r="R41" s="240">
        <f t="shared" si="4"/>
        <v>800451</v>
      </c>
      <c r="S41" s="241">
        <f t="shared" si="5"/>
        <v>0.06438220387862781</v>
      </c>
      <c r="T41" s="238">
        <v>320610</v>
      </c>
      <c r="U41" s="239">
        <v>348084</v>
      </c>
      <c r="V41" s="240">
        <v>1213</v>
      </c>
      <c r="W41" s="239">
        <v>335</v>
      </c>
      <c r="X41" s="240">
        <f t="shared" si="6"/>
        <v>670242</v>
      </c>
      <c r="Y41" s="243">
        <f t="shared" si="7"/>
        <v>0.19427162129499487</v>
      </c>
    </row>
    <row r="42" spans="1:25" ht="19.5" customHeight="1">
      <c r="A42" s="244" t="s">
        <v>183</v>
      </c>
      <c r="B42" s="245">
        <v>12122</v>
      </c>
      <c r="C42" s="246">
        <v>12599</v>
      </c>
      <c r="D42" s="247">
        <v>0</v>
      </c>
      <c r="E42" s="246">
        <v>0</v>
      </c>
      <c r="F42" s="247">
        <f t="shared" si="0"/>
        <v>24721</v>
      </c>
      <c r="G42" s="248">
        <f t="shared" si="1"/>
        <v>0.02173383633289756</v>
      </c>
      <c r="H42" s="245">
        <v>12060</v>
      </c>
      <c r="I42" s="246">
        <v>12800</v>
      </c>
      <c r="J42" s="247"/>
      <c r="K42" s="246"/>
      <c r="L42" s="247">
        <f t="shared" si="2"/>
        <v>24860</v>
      </c>
      <c r="M42" s="249">
        <f t="shared" si="3"/>
        <v>-0.005591311343523753</v>
      </c>
      <c r="N42" s="245">
        <v>144824</v>
      </c>
      <c r="O42" s="246">
        <v>129773</v>
      </c>
      <c r="P42" s="247"/>
      <c r="Q42" s="246"/>
      <c r="R42" s="247">
        <f t="shared" si="4"/>
        <v>274597</v>
      </c>
      <c r="S42" s="248">
        <f t="shared" si="5"/>
        <v>0.022086498784384755</v>
      </c>
      <c r="T42" s="245">
        <v>138900</v>
      </c>
      <c r="U42" s="246">
        <v>123268</v>
      </c>
      <c r="V42" s="247"/>
      <c r="W42" s="246"/>
      <c r="X42" s="247">
        <f t="shared" si="6"/>
        <v>262168</v>
      </c>
      <c r="Y42" s="250">
        <f t="shared" si="7"/>
        <v>0.047408531933721854</v>
      </c>
    </row>
    <row r="43" spans="1:25" ht="19.5" customHeight="1">
      <c r="A43" s="244" t="s">
        <v>191</v>
      </c>
      <c r="B43" s="245">
        <v>7180</v>
      </c>
      <c r="C43" s="246">
        <v>7151</v>
      </c>
      <c r="D43" s="247">
        <v>0</v>
      </c>
      <c r="E43" s="246">
        <v>0</v>
      </c>
      <c r="F43" s="247">
        <f aca="true" t="shared" si="16" ref="F43:F51">SUM(B43:E43)</f>
        <v>14331</v>
      </c>
      <c r="G43" s="248">
        <f aca="true" t="shared" si="17" ref="G43:G51">F43/$F$9</f>
        <v>0.012599312668854615</v>
      </c>
      <c r="H43" s="245">
        <v>6818</v>
      </c>
      <c r="I43" s="246">
        <v>7127</v>
      </c>
      <c r="J43" s="247"/>
      <c r="K43" s="246"/>
      <c r="L43" s="247">
        <f aca="true" t="shared" si="18" ref="L43:L51">SUM(H43:K43)</f>
        <v>13945</v>
      </c>
      <c r="M43" s="249">
        <f aca="true" t="shared" si="19" ref="M43:M51">IF(ISERROR(F43/L43-1),"         /0",(F43/L43-1))</f>
        <v>0.027680172104697087</v>
      </c>
      <c r="N43" s="245">
        <v>83532</v>
      </c>
      <c r="O43" s="246">
        <v>71415</v>
      </c>
      <c r="P43" s="247"/>
      <c r="Q43" s="246"/>
      <c r="R43" s="247">
        <f aca="true" t="shared" si="20" ref="R43:R51">SUM(N43:Q43)</f>
        <v>154947</v>
      </c>
      <c r="S43" s="248">
        <f aca="true" t="shared" si="21" ref="S43:S51">R43/$R$9</f>
        <v>0.0124627607990767</v>
      </c>
      <c r="T43" s="245">
        <v>79957</v>
      </c>
      <c r="U43" s="246">
        <v>69434</v>
      </c>
      <c r="V43" s="247"/>
      <c r="W43" s="246"/>
      <c r="X43" s="247">
        <f aca="true" t="shared" si="22" ref="X43:X51">SUM(T43:W43)</f>
        <v>149391</v>
      </c>
      <c r="Y43" s="250">
        <f aca="true" t="shared" si="23" ref="Y43:Y51">IF(ISERROR(R43/X43-1),"         /0",IF(R43/X43&gt;5,"  *  ",(R43/X43-1)))</f>
        <v>0.0371909954414924</v>
      </c>
    </row>
    <row r="44" spans="1:25" ht="19.5" customHeight="1">
      <c r="A44" s="244" t="s">
        <v>194</v>
      </c>
      <c r="B44" s="245">
        <v>5793</v>
      </c>
      <c r="C44" s="246">
        <v>6127</v>
      </c>
      <c r="D44" s="247">
        <v>0</v>
      </c>
      <c r="E44" s="246">
        <v>0</v>
      </c>
      <c r="F44" s="247">
        <f>SUM(B44:E44)</f>
        <v>11920</v>
      </c>
      <c r="G44" s="248">
        <f>F44/$F$9</f>
        <v>0.010479646013030983</v>
      </c>
      <c r="H44" s="245">
        <v>4854</v>
      </c>
      <c r="I44" s="246">
        <v>5866</v>
      </c>
      <c r="J44" s="247"/>
      <c r="K44" s="246"/>
      <c r="L44" s="247">
        <f>SUM(H44:K44)</f>
        <v>10720</v>
      </c>
      <c r="M44" s="249">
        <f>IF(ISERROR(F44/L44-1),"         /0",(F44/L44-1))</f>
        <v>0.11194029850746268</v>
      </c>
      <c r="N44" s="245">
        <v>69000</v>
      </c>
      <c r="O44" s="246">
        <v>66122</v>
      </c>
      <c r="P44" s="247"/>
      <c r="Q44" s="246"/>
      <c r="R44" s="247">
        <f>SUM(N44:Q44)</f>
        <v>135122</v>
      </c>
      <c r="S44" s="248">
        <f>R44/$R$9</f>
        <v>0.010868188249484288</v>
      </c>
      <c r="T44" s="245">
        <v>62484</v>
      </c>
      <c r="U44" s="246">
        <v>64731</v>
      </c>
      <c r="V44" s="247"/>
      <c r="W44" s="246"/>
      <c r="X44" s="247">
        <f>SUM(T44:W44)</f>
        <v>127215</v>
      </c>
      <c r="Y44" s="250">
        <f>IF(ISERROR(R44/X44-1),"         /0",IF(R44/X44&gt;5,"  *  ",(R44/X44-1)))</f>
        <v>0.06215462013127393</v>
      </c>
    </row>
    <row r="45" spans="1:25" ht="19.5" customHeight="1">
      <c r="A45" s="244" t="s">
        <v>195</v>
      </c>
      <c r="B45" s="245">
        <v>5140</v>
      </c>
      <c r="C45" s="246">
        <v>6197</v>
      </c>
      <c r="D45" s="247">
        <v>0</v>
      </c>
      <c r="E45" s="246">
        <v>0</v>
      </c>
      <c r="F45" s="247">
        <f>SUM(B45:E45)</f>
        <v>11337</v>
      </c>
      <c r="G45" s="248">
        <f>F45/$F$9</f>
        <v>0.009967092856521162</v>
      </c>
      <c r="H45" s="245">
        <v>4417</v>
      </c>
      <c r="I45" s="246">
        <v>5720</v>
      </c>
      <c r="J45" s="247"/>
      <c r="K45" s="246"/>
      <c r="L45" s="247">
        <f>SUM(H45:K45)</f>
        <v>10137</v>
      </c>
      <c r="M45" s="249">
        <f>IF(ISERROR(F45/L45-1),"         /0",(F45/L45-1))</f>
        <v>0.11837821840781304</v>
      </c>
      <c r="N45" s="245">
        <v>57268</v>
      </c>
      <c r="O45" s="246">
        <v>63208</v>
      </c>
      <c r="P45" s="247"/>
      <c r="Q45" s="246"/>
      <c r="R45" s="247">
        <f>SUM(N45:Q45)</f>
        <v>120476</v>
      </c>
      <c r="S45" s="248">
        <f>R45/$R$9</f>
        <v>0.009690175156857278</v>
      </c>
      <c r="T45" s="245">
        <v>57042</v>
      </c>
      <c r="U45" s="246">
        <v>62678</v>
      </c>
      <c r="V45" s="247"/>
      <c r="W45" s="246"/>
      <c r="X45" s="247">
        <f>SUM(T45:W45)</f>
        <v>119720</v>
      </c>
      <c r="Y45" s="250">
        <f>IF(ISERROR(R45/X45-1),"         /0",IF(R45/X45&gt;5,"  *  ",(R45/X45-1)))</f>
        <v>0.006314734380220566</v>
      </c>
    </row>
    <row r="46" spans="1:25" ht="19.5" customHeight="1">
      <c r="A46" s="244" t="s">
        <v>198</v>
      </c>
      <c r="B46" s="245">
        <v>3973</v>
      </c>
      <c r="C46" s="246">
        <v>4200</v>
      </c>
      <c r="D46" s="247">
        <v>0</v>
      </c>
      <c r="E46" s="246">
        <v>0</v>
      </c>
      <c r="F46" s="247">
        <f>SUM(B46:E46)</f>
        <v>8173</v>
      </c>
      <c r="G46" s="248">
        <f>F46/$F$9</f>
        <v>0.0071854150054112605</v>
      </c>
      <c r="H46" s="245">
        <v>3070</v>
      </c>
      <c r="I46" s="246">
        <v>3154</v>
      </c>
      <c r="J46" s="247"/>
      <c r="K46" s="246"/>
      <c r="L46" s="247">
        <f>SUM(H46:K46)</f>
        <v>6224</v>
      </c>
      <c r="M46" s="249">
        <f>IF(ISERROR(F46/L46-1),"         /0",(F46/L46-1))</f>
        <v>0.313142673521851</v>
      </c>
      <c r="N46" s="245">
        <v>44027</v>
      </c>
      <c r="O46" s="246">
        <v>42780</v>
      </c>
      <c r="P46" s="247"/>
      <c r="Q46" s="246"/>
      <c r="R46" s="247">
        <f>SUM(N46:Q46)</f>
        <v>86807</v>
      </c>
      <c r="S46" s="248">
        <f>R46/$R$9</f>
        <v>0.006982096308321239</v>
      </c>
      <c r="T46" s="245">
        <v>36211</v>
      </c>
      <c r="U46" s="246">
        <v>34634</v>
      </c>
      <c r="V46" s="247"/>
      <c r="W46" s="246"/>
      <c r="X46" s="247">
        <f>SUM(T46:W46)</f>
        <v>70845</v>
      </c>
      <c r="Y46" s="250">
        <f>IF(ISERROR(R46/X46-1),"         /0",IF(R46/X46&gt;5,"  *  ",(R46/X46-1)))</f>
        <v>0.2253087726727363</v>
      </c>
    </row>
    <row r="47" spans="1:25" ht="19.5" customHeight="1">
      <c r="A47" s="244" t="s">
        <v>204</v>
      </c>
      <c r="B47" s="245">
        <v>2105</v>
      </c>
      <c r="C47" s="246">
        <v>1093</v>
      </c>
      <c r="D47" s="247">
        <v>0</v>
      </c>
      <c r="E47" s="246">
        <v>0</v>
      </c>
      <c r="F47" s="247">
        <f>SUM(B47:E47)</f>
        <v>3198</v>
      </c>
      <c r="G47" s="248">
        <f>F47/$F$9</f>
        <v>0.0028115694588651914</v>
      </c>
      <c r="H47" s="245">
        <v>447</v>
      </c>
      <c r="I47" s="246">
        <v>1616</v>
      </c>
      <c r="J47" s="247"/>
      <c r="K47" s="246"/>
      <c r="L47" s="247">
        <f>SUM(H47:K47)</f>
        <v>2063</v>
      </c>
      <c r="M47" s="249">
        <f>IF(ISERROR(F47/L47-1),"         /0",(F47/L47-1))</f>
        <v>0.5501696558410083</v>
      </c>
      <c r="N47" s="245">
        <v>16711</v>
      </c>
      <c r="O47" s="246">
        <v>16739</v>
      </c>
      <c r="P47" s="247"/>
      <c r="Q47" s="246"/>
      <c r="R47" s="247">
        <f>SUM(N47:Q47)</f>
        <v>33450</v>
      </c>
      <c r="S47" s="248">
        <f>R47/$R$9</f>
        <v>0.0026904641505102753</v>
      </c>
      <c r="T47" s="245">
        <v>11474</v>
      </c>
      <c r="U47" s="246">
        <v>14819</v>
      </c>
      <c r="V47" s="247"/>
      <c r="W47" s="246"/>
      <c r="X47" s="247">
        <f>SUM(T47:W47)</f>
        <v>26293</v>
      </c>
      <c r="Y47" s="250">
        <f>IF(ISERROR(R47/X47-1),"         /0",IF(R47/X47&gt;5,"  *  ",(R47/X47-1)))</f>
        <v>0.27220172669531806</v>
      </c>
    </row>
    <row r="48" spans="1:25" ht="19.5" customHeight="1">
      <c r="A48" s="244" t="s">
        <v>187</v>
      </c>
      <c r="B48" s="245">
        <v>1731</v>
      </c>
      <c r="C48" s="246">
        <v>499</v>
      </c>
      <c r="D48" s="247">
        <v>0</v>
      </c>
      <c r="E48" s="246">
        <v>0</v>
      </c>
      <c r="F48" s="247">
        <f t="shared" si="16"/>
        <v>2230</v>
      </c>
      <c r="G48" s="248">
        <f t="shared" si="17"/>
        <v>0.0019605378027734138</v>
      </c>
      <c r="H48" s="245">
        <v>791</v>
      </c>
      <c r="I48" s="246">
        <v>906</v>
      </c>
      <c r="J48" s="247"/>
      <c r="K48" s="246"/>
      <c r="L48" s="247">
        <f t="shared" si="18"/>
        <v>1697</v>
      </c>
      <c r="M48" s="249">
        <f t="shared" si="19"/>
        <v>0.3140836770771951</v>
      </c>
      <c r="N48" s="245">
        <v>16708</v>
      </c>
      <c r="O48" s="246">
        <v>14829</v>
      </c>
      <c r="P48" s="247"/>
      <c r="Q48" s="246"/>
      <c r="R48" s="247">
        <f t="shared" si="20"/>
        <v>31537</v>
      </c>
      <c r="S48" s="248">
        <f t="shared" si="21"/>
        <v>0.0025365969481208534</v>
      </c>
      <c r="T48" s="245">
        <v>13419</v>
      </c>
      <c r="U48" s="246">
        <v>10443</v>
      </c>
      <c r="V48" s="247"/>
      <c r="W48" s="246"/>
      <c r="X48" s="247">
        <f t="shared" si="22"/>
        <v>23862</v>
      </c>
      <c r="Y48" s="250">
        <f t="shared" si="23"/>
        <v>0.3216411030089683</v>
      </c>
    </row>
    <row r="49" spans="1:25" ht="19.5" customHeight="1">
      <c r="A49" s="244" t="s">
        <v>178</v>
      </c>
      <c r="B49" s="245">
        <v>923</v>
      </c>
      <c r="C49" s="246">
        <v>1113</v>
      </c>
      <c r="D49" s="247">
        <v>0</v>
      </c>
      <c r="E49" s="246">
        <v>0</v>
      </c>
      <c r="F49" s="247">
        <f>SUM(B49:E49)</f>
        <v>2036</v>
      </c>
      <c r="G49" s="248">
        <f>F49/$F$9</f>
        <v>0.0017899798055814665</v>
      </c>
      <c r="H49" s="245">
        <v>963</v>
      </c>
      <c r="I49" s="246">
        <v>1018</v>
      </c>
      <c r="J49" s="247"/>
      <c r="K49" s="246"/>
      <c r="L49" s="247">
        <f>SUM(H49:K49)</f>
        <v>1981</v>
      </c>
      <c r="M49" s="249">
        <f>IF(ISERROR(F49/L49-1),"         /0",(F49/L49-1))</f>
        <v>0.027763755678950064</v>
      </c>
      <c r="N49" s="245">
        <v>18589</v>
      </c>
      <c r="O49" s="246">
        <v>13067</v>
      </c>
      <c r="P49" s="247"/>
      <c r="Q49" s="246"/>
      <c r="R49" s="247">
        <f>SUM(N49:Q49)</f>
        <v>31656</v>
      </c>
      <c r="S49" s="248">
        <f>R49/$R$9</f>
        <v>0.0025461684050389617</v>
      </c>
      <c r="T49" s="245">
        <v>11675</v>
      </c>
      <c r="U49" s="246">
        <v>9394</v>
      </c>
      <c r="V49" s="247"/>
      <c r="W49" s="246"/>
      <c r="X49" s="247">
        <f>SUM(T49:W49)</f>
        <v>21069</v>
      </c>
      <c r="Y49" s="250">
        <f>IF(ISERROR(R49/X49-1),"         /0",IF(R49/X49&gt;5,"  *  ",(R49/X49-1)))</f>
        <v>0.5024918126156912</v>
      </c>
    </row>
    <row r="50" spans="1:25" ht="19.5" customHeight="1">
      <c r="A50" s="244" t="s">
        <v>182</v>
      </c>
      <c r="B50" s="245">
        <v>249</v>
      </c>
      <c r="C50" s="246">
        <v>579</v>
      </c>
      <c r="D50" s="247">
        <v>0</v>
      </c>
      <c r="E50" s="246">
        <v>0</v>
      </c>
      <c r="F50" s="247">
        <f t="shared" si="16"/>
        <v>828</v>
      </c>
      <c r="G50" s="248">
        <f t="shared" si="17"/>
        <v>0.0007279485653347025</v>
      </c>
      <c r="H50" s="245">
        <v>233</v>
      </c>
      <c r="I50" s="246">
        <v>224</v>
      </c>
      <c r="J50" s="247"/>
      <c r="K50" s="246"/>
      <c r="L50" s="247">
        <f t="shared" si="18"/>
        <v>457</v>
      </c>
      <c r="M50" s="249">
        <f t="shared" si="19"/>
        <v>0.811816192560175</v>
      </c>
      <c r="N50" s="245">
        <v>1592</v>
      </c>
      <c r="O50" s="246">
        <v>2323</v>
      </c>
      <c r="P50" s="247"/>
      <c r="Q50" s="246"/>
      <c r="R50" s="247">
        <f t="shared" si="20"/>
        <v>3915</v>
      </c>
      <c r="S50" s="248">
        <f t="shared" si="21"/>
        <v>0.00031489288936465554</v>
      </c>
      <c r="T50" s="245">
        <v>2557</v>
      </c>
      <c r="U50" s="246">
        <v>2509</v>
      </c>
      <c r="V50" s="247"/>
      <c r="W50" s="246"/>
      <c r="X50" s="247">
        <f t="shared" si="22"/>
        <v>5066</v>
      </c>
      <c r="Y50" s="250">
        <f t="shared" si="23"/>
        <v>-0.22720094749309117</v>
      </c>
    </row>
    <row r="51" spans="1:25" ht="19.5" customHeight="1" thickBot="1">
      <c r="A51" s="244" t="s">
        <v>170</v>
      </c>
      <c r="B51" s="245">
        <v>299</v>
      </c>
      <c r="C51" s="246">
        <v>455</v>
      </c>
      <c r="D51" s="247">
        <v>0</v>
      </c>
      <c r="E51" s="246">
        <v>0</v>
      </c>
      <c r="F51" s="247">
        <f t="shared" si="16"/>
        <v>754</v>
      </c>
      <c r="G51" s="248">
        <f t="shared" si="17"/>
        <v>0.0006628903602202485</v>
      </c>
      <c r="H51" s="245">
        <v>276</v>
      </c>
      <c r="I51" s="246">
        <v>355</v>
      </c>
      <c r="J51" s="247">
        <v>0</v>
      </c>
      <c r="K51" s="246">
        <v>4</v>
      </c>
      <c r="L51" s="247">
        <f t="shared" si="18"/>
        <v>635</v>
      </c>
      <c r="M51" s="249">
        <f t="shared" si="19"/>
        <v>0.18740157480314967</v>
      </c>
      <c r="N51" s="245">
        <v>11808</v>
      </c>
      <c r="O51" s="246">
        <v>8828</v>
      </c>
      <c r="P51" s="247">
        <v>90</v>
      </c>
      <c r="Q51" s="246">
        <v>71</v>
      </c>
      <c r="R51" s="247">
        <f t="shared" si="20"/>
        <v>20797</v>
      </c>
      <c r="S51" s="248">
        <f t="shared" si="21"/>
        <v>0.00167275285315881</v>
      </c>
      <c r="T51" s="245">
        <v>10084</v>
      </c>
      <c r="U51" s="246">
        <v>7578</v>
      </c>
      <c r="V51" s="247">
        <v>8</v>
      </c>
      <c r="W51" s="246">
        <v>5</v>
      </c>
      <c r="X51" s="247">
        <f t="shared" si="22"/>
        <v>17675</v>
      </c>
      <c r="Y51" s="250">
        <f t="shared" si="23"/>
        <v>0.17663366336633657</v>
      </c>
    </row>
    <row r="52" spans="1:25" s="133" customFormat="1" ht="19.5" customHeight="1">
      <c r="A52" s="142" t="s">
        <v>50</v>
      </c>
      <c r="B52" s="139">
        <f>SUM(B53:B64)</f>
        <v>168179</v>
      </c>
      <c r="C52" s="138">
        <f>SUM(C53:C64)</f>
        <v>169493</v>
      </c>
      <c r="D52" s="137">
        <f>SUM(D53:D64)</f>
        <v>557</v>
      </c>
      <c r="E52" s="138">
        <f>SUM(E53:E64)</f>
        <v>1021</v>
      </c>
      <c r="F52" s="137">
        <f>SUM(B52:E52)</f>
        <v>339250</v>
      </c>
      <c r="G52" s="140">
        <f>F52/$F$9</f>
        <v>0.2982567038524128</v>
      </c>
      <c r="H52" s="139">
        <f>SUM(H53:H64)</f>
        <v>160517</v>
      </c>
      <c r="I52" s="138">
        <f>SUM(I53:I64)</f>
        <v>159372</v>
      </c>
      <c r="J52" s="137">
        <f>SUM(J53:J64)</f>
        <v>895</v>
      </c>
      <c r="K52" s="138">
        <f>SUM(K53:K64)</f>
        <v>935</v>
      </c>
      <c r="L52" s="137">
        <f>SUM(H52:K52)</f>
        <v>321719</v>
      </c>
      <c r="M52" s="141">
        <f>IF(ISERROR(F52/L52-1),"         /0",(F52/L52-1))</f>
        <v>0.0544916526534025</v>
      </c>
      <c r="N52" s="139">
        <f>SUM(N53:N64)</f>
        <v>1818381</v>
      </c>
      <c r="O52" s="138">
        <f>SUM(O53:O64)</f>
        <v>1763913</v>
      </c>
      <c r="P52" s="137">
        <f>SUM(P53:P64)</f>
        <v>13239</v>
      </c>
      <c r="Q52" s="138">
        <f>SUM(Q53:Q64)</f>
        <v>14870</v>
      </c>
      <c r="R52" s="137">
        <f>SUM(N52:Q52)</f>
        <v>3610403</v>
      </c>
      <c r="S52" s="140">
        <f>R52/$R$9</f>
        <v>0.29039341824797454</v>
      </c>
      <c r="T52" s="139">
        <f>SUM(T53:T64)</f>
        <v>1674415</v>
      </c>
      <c r="U52" s="138">
        <f>SUM(U53:U64)</f>
        <v>1632469</v>
      </c>
      <c r="V52" s="137">
        <f>SUM(V53:V64)</f>
        <v>4651</v>
      </c>
      <c r="W52" s="138">
        <f>SUM(W53:W64)</f>
        <v>4359</v>
      </c>
      <c r="X52" s="137">
        <f>SUM(T52:W52)</f>
        <v>3315894</v>
      </c>
      <c r="Y52" s="134">
        <f>IF(ISERROR(R52/X52-1),"         /0",IF(R52/X52&gt;5,"  *  ",(R52/X52-1)))</f>
        <v>0.0888173747411709</v>
      </c>
    </row>
    <row r="53" spans="1:25" s="103" customFormat="1" ht="19.5" customHeight="1">
      <c r="A53" s="237" t="s">
        <v>164</v>
      </c>
      <c r="B53" s="238">
        <v>78630</v>
      </c>
      <c r="C53" s="239">
        <v>78565</v>
      </c>
      <c r="D53" s="240">
        <v>0</v>
      </c>
      <c r="E53" s="239">
        <v>0</v>
      </c>
      <c r="F53" s="240">
        <f>SUM(B53:E53)</f>
        <v>157195</v>
      </c>
      <c r="G53" s="241">
        <f>F53/$F$9</f>
        <v>0.13820033179684607</v>
      </c>
      <c r="H53" s="238">
        <v>78357</v>
      </c>
      <c r="I53" s="239">
        <v>76717</v>
      </c>
      <c r="J53" s="240"/>
      <c r="K53" s="239"/>
      <c r="L53" s="240">
        <f>SUM(H53:K53)</f>
        <v>155074</v>
      </c>
      <c r="M53" s="242">
        <f>IF(ISERROR(F53/L53-1),"         /0",(F53/L53-1))</f>
        <v>0.01367734114035879</v>
      </c>
      <c r="N53" s="238">
        <v>857199</v>
      </c>
      <c r="O53" s="239">
        <v>814744</v>
      </c>
      <c r="P53" s="240">
        <v>180</v>
      </c>
      <c r="Q53" s="239">
        <v>295</v>
      </c>
      <c r="R53" s="240">
        <f>SUM(N53:Q53)</f>
        <v>1672418</v>
      </c>
      <c r="S53" s="241">
        <f>R53/$R$9</f>
        <v>0.1345166120678055</v>
      </c>
      <c r="T53" s="258">
        <v>765154</v>
      </c>
      <c r="U53" s="239">
        <v>731458</v>
      </c>
      <c r="V53" s="240">
        <v>244</v>
      </c>
      <c r="W53" s="239">
        <v>239</v>
      </c>
      <c r="X53" s="240">
        <f>SUM(T53:W53)</f>
        <v>1497095</v>
      </c>
      <c r="Y53" s="243">
        <f>IF(ISERROR(R53/X53-1),"         /0",IF(R53/X53&gt;5,"  *  ",(R53/X53-1)))</f>
        <v>0.11710880071070973</v>
      </c>
    </row>
    <row r="54" spans="1:25" s="103" customFormat="1" ht="19.5" customHeight="1">
      <c r="A54" s="244" t="s">
        <v>159</v>
      </c>
      <c r="B54" s="245">
        <v>38612</v>
      </c>
      <c r="C54" s="246">
        <v>39366</v>
      </c>
      <c r="D54" s="247">
        <v>126</v>
      </c>
      <c r="E54" s="246">
        <v>591</v>
      </c>
      <c r="F54" s="247">
        <f aca="true" t="shared" si="24" ref="F54:F64">SUM(B54:E54)</f>
        <v>78695</v>
      </c>
      <c r="G54" s="248">
        <f aca="true" t="shared" si="25" ref="G54:G64">F54/$F$9</f>
        <v>0.06918588447948601</v>
      </c>
      <c r="H54" s="245">
        <v>18670</v>
      </c>
      <c r="I54" s="246">
        <v>19302</v>
      </c>
      <c r="J54" s="247">
        <v>152</v>
      </c>
      <c r="K54" s="246">
        <v>213</v>
      </c>
      <c r="L54" s="247">
        <f aca="true" t="shared" si="26" ref="L54:L64">SUM(H54:K54)</f>
        <v>38337</v>
      </c>
      <c r="M54" s="249">
        <f aca="true" t="shared" si="27" ref="M54:M64">IF(ISERROR(F54/L54-1),"         /0",(F54/L54-1))</f>
        <v>1.0527166966637975</v>
      </c>
      <c r="N54" s="245">
        <v>343989</v>
      </c>
      <c r="O54" s="246">
        <v>346606</v>
      </c>
      <c r="P54" s="247">
        <v>6109</v>
      </c>
      <c r="Q54" s="246">
        <v>7980</v>
      </c>
      <c r="R54" s="247">
        <f aca="true" t="shared" si="28" ref="R54:R64">SUM(N54:Q54)</f>
        <v>704684</v>
      </c>
      <c r="S54" s="248">
        <f aca="true" t="shared" si="29" ref="S54:S64">R54/$R$9</f>
        <v>0.05667943316706077</v>
      </c>
      <c r="T54" s="259">
        <v>253963</v>
      </c>
      <c r="U54" s="246">
        <v>254377</v>
      </c>
      <c r="V54" s="247">
        <v>2488</v>
      </c>
      <c r="W54" s="246">
        <v>2052</v>
      </c>
      <c r="X54" s="247">
        <f aca="true" t="shared" si="30" ref="X54:X64">SUM(T54:W54)</f>
        <v>512880</v>
      </c>
      <c r="Y54" s="250">
        <f aca="true" t="shared" si="31" ref="Y54:Y64">IF(ISERROR(R54/X54-1),"         /0",IF(R54/X54&gt;5,"  *  ",(R54/X54-1)))</f>
        <v>0.3739744189673997</v>
      </c>
    </row>
    <row r="55" spans="1:25" s="103" customFormat="1" ht="19.5" customHeight="1">
      <c r="A55" s="244" t="s">
        <v>180</v>
      </c>
      <c r="B55" s="245">
        <v>13379</v>
      </c>
      <c r="C55" s="246">
        <v>14145</v>
      </c>
      <c r="D55" s="247">
        <v>0</v>
      </c>
      <c r="E55" s="246">
        <v>0</v>
      </c>
      <c r="F55" s="247">
        <f t="shared" si="24"/>
        <v>27524</v>
      </c>
      <c r="G55" s="248">
        <f t="shared" si="25"/>
        <v>0.024198135642841005</v>
      </c>
      <c r="H55" s="245">
        <v>12508</v>
      </c>
      <c r="I55" s="246">
        <v>13482</v>
      </c>
      <c r="J55" s="247"/>
      <c r="K55" s="246"/>
      <c r="L55" s="247">
        <f t="shared" si="26"/>
        <v>25990</v>
      </c>
      <c r="M55" s="249">
        <f t="shared" si="27"/>
        <v>0.05902270103886109</v>
      </c>
      <c r="N55" s="245">
        <v>125270</v>
      </c>
      <c r="O55" s="246">
        <v>126392</v>
      </c>
      <c r="P55" s="247"/>
      <c r="Q55" s="246"/>
      <c r="R55" s="247">
        <f t="shared" si="28"/>
        <v>251662</v>
      </c>
      <c r="S55" s="248">
        <f t="shared" si="29"/>
        <v>0.0202417814363443</v>
      </c>
      <c r="T55" s="259">
        <v>106910</v>
      </c>
      <c r="U55" s="246">
        <v>112391</v>
      </c>
      <c r="V55" s="247"/>
      <c r="W55" s="246"/>
      <c r="X55" s="247">
        <f t="shared" si="30"/>
        <v>219301</v>
      </c>
      <c r="Y55" s="250">
        <f t="shared" si="31"/>
        <v>0.14756430659230912</v>
      </c>
    </row>
    <row r="56" spans="1:25" s="103" customFormat="1" ht="19.5" customHeight="1">
      <c r="A56" s="244" t="s">
        <v>186</v>
      </c>
      <c r="B56" s="245">
        <v>11356</v>
      </c>
      <c r="C56" s="246">
        <v>10980</v>
      </c>
      <c r="D56" s="247">
        <v>0</v>
      </c>
      <c r="E56" s="246">
        <v>0</v>
      </c>
      <c r="F56" s="247">
        <f aca="true" t="shared" si="32" ref="F56:F61">SUM(B56:E56)</f>
        <v>22336</v>
      </c>
      <c r="G56" s="248">
        <f aca="true" t="shared" si="33" ref="G56:G61">F56/$F$9</f>
        <v>0.019637027965357386</v>
      </c>
      <c r="H56" s="245">
        <v>10548</v>
      </c>
      <c r="I56" s="246">
        <v>10429</v>
      </c>
      <c r="J56" s="247"/>
      <c r="K56" s="246"/>
      <c r="L56" s="247">
        <f aca="true" t="shared" si="34" ref="L56:L61">SUM(H56:K56)</f>
        <v>20977</v>
      </c>
      <c r="M56" s="249">
        <f aca="true" t="shared" si="35" ref="M56:M61">IF(ISERROR(F56/L56-1),"         /0",(F56/L56-1))</f>
        <v>0.06478524097821414</v>
      </c>
      <c r="N56" s="245">
        <v>115813</v>
      </c>
      <c r="O56" s="246">
        <v>111129</v>
      </c>
      <c r="P56" s="247">
        <v>3604</v>
      </c>
      <c r="Q56" s="246">
        <v>3623</v>
      </c>
      <c r="R56" s="247">
        <f aca="true" t="shared" si="36" ref="R56:R61">SUM(N56:Q56)</f>
        <v>234169</v>
      </c>
      <c r="S56" s="248">
        <f aca="true" t="shared" si="37" ref="S56:S61">R56/$R$9</f>
        <v>0.01883477726938238</v>
      </c>
      <c r="T56" s="259">
        <v>104535</v>
      </c>
      <c r="U56" s="246">
        <v>101259</v>
      </c>
      <c r="V56" s="247">
        <v>696</v>
      </c>
      <c r="W56" s="246">
        <v>687</v>
      </c>
      <c r="X56" s="247">
        <f aca="true" t="shared" si="38" ref="X56:X61">SUM(T56:W56)</f>
        <v>207177</v>
      </c>
      <c r="Y56" s="250">
        <f aca="true" t="shared" si="39" ref="Y56:Y61">IF(ISERROR(R56/X56-1),"         /0",IF(R56/X56&gt;5,"  *  ",(R56/X56-1)))</f>
        <v>0.13028473237859406</v>
      </c>
    </row>
    <row r="57" spans="1:25" s="103" customFormat="1" ht="19.5" customHeight="1">
      <c r="A57" s="244" t="s">
        <v>190</v>
      </c>
      <c r="B57" s="245">
        <v>8078</v>
      </c>
      <c r="C57" s="246">
        <v>7953</v>
      </c>
      <c r="D57" s="247">
        <v>0</v>
      </c>
      <c r="E57" s="246">
        <v>0</v>
      </c>
      <c r="F57" s="247">
        <f t="shared" si="32"/>
        <v>16031</v>
      </c>
      <c r="G57" s="248">
        <f t="shared" si="33"/>
        <v>0.014093893056619101</v>
      </c>
      <c r="H57" s="245">
        <v>9241</v>
      </c>
      <c r="I57" s="246">
        <v>8930</v>
      </c>
      <c r="J57" s="247"/>
      <c r="K57" s="246"/>
      <c r="L57" s="247">
        <f t="shared" si="34"/>
        <v>18171</v>
      </c>
      <c r="M57" s="249">
        <f t="shared" si="35"/>
        <v>-0.11777007319355015</v>
      </c>
      <c r="N57" s="245">
        <v>99255</v>
      </c>
      <c r="O57" s="246">
        <v>96770</v>
      </c>
      <c r="P57" s="247">
        <v>386</v>
      </c>
      <c r="Q57" s="246">
        <v>476</v>
      </c>
      <c r="R57" s="247">
        <f t="shared" si="36"/>
        <v>196887</v>
      </c>
      <c r="S57" s="248">
        <f t="shared" si="37"/>
        <v>0.015836096119626802</v>
      </c>
      <c r="T57" s="259">
        <v>92235</v>
      </c>
      <c r="U57" s="246">
        <v>89571</v>
      </c>
      <c r="V57" s="247">
        <v>0</v>
      </c>
      <c r="W57" s="246">
        <v>0</v>
      </c>
      <c r="X57" s="247">
        <f t="shared" si="38"/>
        <v>181806</v>
      </c>
      <c r="Y57" s="250">
        <f t="shared" si="39"/>
        <v>0.0829510577208672</v>
      </c>
    </row>
    <row r="58" spans="1:25" s="103" customFormat="1" ht="19.5" customHeight="1">
      <c r="A58" s="244" t="s">
        <v>185</v>
      </c>
      <c r="B58" s="245">
        <v>6571</v>
      </c>
      <c r="C58" s="246">
        <v>6881</v>
      </c>
      <c r="D58" s="247">
        <v>0</v>
      </c>
      <c r="E58" s="246">
        <v>0</v>
      </c>
      <c r="F58" s="247">
        <f t="shared" si="32"/>
        <v>13452</v>
      </c>
      <c r="G58" s="248">
        <f t="shared" si="33"/>
        <v>0.011826526691886979</v>
      </c>
      <c r="H58" s="245">
        <v>4929</v>
      </c>
      <c r="I58" s="246">
        <v>4387</v>
      </c>
      <c r="J58" s="247"/>
      <c r="K58" s="246"/>
      <c r="L58" s="247">
        <f t="shared" si="34"/>
        <v>9316</v>
      </c>
      <c r="M58" s="249">
        <f t="shared" si="35"/>
        <v>0.4439673679690854</v>
      </c>
      <c r="N58" s="245">
        <v>65680</v>
      </c>
      <c r="O58" s="246">
        <v>61102</v>
      </c>
      <c r="P58" s="247"/>
      <c r="Q58" s="246"/>
      <c r="R58" s="247">
        <f t="shared" si="36"/>
        <v>126782</v>
      </c>
      <c r="S58" s="248">
        <f t="shared" si="37"/>
        <v>0.010197381941105942</v>
      </c>
      <c r="T58" s="259">
        <v>55164</v>
      </c>
      <c r="U58" s="246">
        <v>51227</v>
      </c>
      <c r="V58" s="247"/>
      <c r="W58" s="246"/>
      <c r="X58" s="247">
        <f t="shared" si="38"/>
        <v>106391</v>
      </c>
      <c r="Y58" s="250">
        <f t="shared" si="39"/>
        <v>0.19166094876446316</v>
      </c>
    </row>
    <row r="59" spans="1:25" s="103" customFormat="1" ht="19.5" customHeight="1">
      <c r="A59" s="244" t="s">
        <v>192</v>
      </c>
      <c r="B59" s="245">
        <v>5137</v>
      </c>
      <c r="C59" s="246">
        <v>4822</v>
      </c>
      <c r="D59" s="247">
        <v>0</v>
      </c>
      <c r="E59" s="246">
        <v>0</v>
      </c>
      <c r="F59" s="247">
        <f t="shared" si="32"/>
        <v>9959</v>
      </c>
      <c r="G59" s="248">
        <f t="shared" si="33"/>
        <v>0.00875560357749795</v>
      </c>
      <c r="H59" s="245">
        <v>6487</v>
      </c>
      <c r="I59" s="246">
        <v>6661</v>
      </c>
      <c r="J59" s="247"/>
      <c r="K59" s="246"/>
      <c r="L59" s="247">
        <f t="shared" si="34"/>
        <v>13148</v>
      </c>
      <c r="M59" s="249">
        <f t="shared" si="35"/>
        <v>-0.24254639488895646</v>
      </c>
      <c r="N59" s="245">
        <v>54604</v>
      </c>
      <c r="O59" s="246">
        <v>50495</v>
      </c>
      <c r="P59" s="247">
        <v>147</v>
      </c>
      <c r="Q59" s="246">
        <v>145</v>
      </c>
      <c r="R59" s="247">
        <f t="shared" si="36"/>
        <v>105391</v>
      </c>
      <c r="S59" s="248">
        <f t="shared" si="37"/>
        <v>0.008476852235767666</v>
      </c>
      <c r="T59" s="259">
        <v>75187</v>
      </c>
      <c r="U59" s="246">
        <v>72793</v>
      </c>
      <c r="V59" s="247">
        <v>125</v>
      </c>
      <c r="W59" s="246">
        <v>287</v>
      </c>
      <c r="X59" s="247">
        <f t="shared" si="38"/>
        <v>148392</v>
      </c>
      <c r="Y59" s="250">
        <f t="shared" si="39"/>
        <v>-0.28977977249447406</v>
      </c>
    </row>
    <row r="60" spans="1:25" s="103" customFormat="1" ht="19.5" customHeight="1">
      <c r="A60" s="244" t="s">
        <v>160</v>
      </c>
      <c r="B60" s="245">
        <v>2527</v>
      </c>
      <c r="C60" s="246">
        <v>2653</v>
      </c>
      <c r="D60" s="247">
        <v>318</v>
      </c>
      <c r="E60" s="246">
        <v>321</v>
      </c>
      <c r="F60" s="247">
        <f t="shared" si="32"/>
        <v>5819</v>
      </c>
      <c r="G60" s="248">
        <f t="shared" si="33"/>
        <v>0.005115860750824437</v>
      </c>
      <c r="H60" s="245">
        <v>2652</v>
      </c>
      <c r="I60" s="246">
        <v>2631</v>
      </c>
      <c r="J60" s="247">
        <v>435</v>
      </c>
      <c r="K60" s="246">
        <v>478</v>
      </c>
      <c r="L60" s="247">
        <f t="shared" si="34"/>
        <v>6196</v>
      </c>
      <c r="M60" s="249">
        <f t="shared" si="35"/>
        <v>-0.06084570690768243</v>
      </c>
      <c r="N60" s="245">
        <v>35062</v>
      </c>
      <c r="O60" s="246">
        <v>34449</v>
      </c>
      <c r="P60" s="247">
        <v>847</v>
      </c>
      <c r="Q60" s="246">
        <v>887</v>
      </c>
      <c r="R60" s="247">
        <f t="shared" si="36"/>
        <v>71245</v>
      </c>
      <c r="S60" s="248">
        <f t="shared" si="37"/>
        <v>0.005730407127148118</v>
      </c>
      <c r="T60" s="259">
        <v>39210</v>
      </c>
      <c r="U60" s="246">
        <v>41414</v>
      </c>
      <c r="V60" s="247">
        <v>435</v>
      </c>
      <c r="W60" s="246">
        <v>478</v>
      </c>
      <c r="X60" s="247">
        <f t="shared" si="38"/>
        <v>81537</v>
      </c>
      <c r="Y60" s="250">
        <f t="shared" si="39"/>
        <v>-0.1262249040312987</v>
      </c>
    </row>
    <row r="61" spans="1:25" s="103" customFormat="1" ht="19.5" customHeight="1">
      <c r="A61" s="244" t="s">
        <v>202</v>
      </c>
      <c r="B61" s="245">
        <v>2196</v>
      </c>
      <c r="C61" s="246">
        <v>2337</v>
      </c>
      <c r="D61" s="247">
        <v>55</v>
      </c>
      <c r="E61" s="246">
        <v>90</v>
      </c>
      <c r="F61" s="247">
        <f t="shared" si="32"/>
        <v>4678</v>
      </c>
      <c r="G61" s="248">
        <f t="shared" si="33"/>
        <v>0.004112733561154274</v>
      </c>
      <c r="H61" s="245">
        <v>2961</v>
      </c>
      <c r="I61" s="246">
        <v>3188</v>
      </c>
      <c r="J61" s="247">
        <v>262</v>
      </c>
      <c r="K61" s="246">
        <v>200</v>
      </c>
      <c r="L61" s="247">
        <f t="shared" si="34"/>
        <v>6611</v>
      </c>
      <c r="M61" s="249">
        <f t="shared" si="35"/>
        <v>-0.2923914687641809</v>
      </c>
      <c r="N61" s="245">
        <v>26437</v>
      </c>
      <c r="O61" s="246">
        <v>26510</v>
      </c>
      <c r="P61" s="247">
        <v>1500</v>
      </c>
      <c r="Q61" s="246">
        <v>1038</v>
      </c>
      <c r="R61" s="247">
        <f t="shared" si="36"/>
        <v>55485</v>
      </c>
      <c r="S61" s="248">
        <f t="shared" si="37"/>
        <v>0.0044627923285818424</v>
      </c>
      <c r="T61" s="259">
        <v>30255</v>
      </c>
      <c r="U61" s="246">
        <v>31766</v>
      </c>
      <c r="V61" s="247">
        <v>262</v>
      </c>
      <c r="W61" s="246">
        <v>235</v>
      </c>
      <c r="X61" s="247">
        <f t="shared" si="38"/>
        <v>62518</v>
      </c>
      <c r="Y61" s="250">
        <f t="shared" si="39"/>
        <v>-0.11249560126683511</v>
      </c>
    </row>
    <row r="62" spans="1:25" s="103" customFormat="1" ht="19.5" customHeight="1">
      <c r="A62" s="244" t="s">
        <v>177</v>
      </c>
      <c r="B62" s="245">
        <v>1412</v>
      </c>
      <c r="C62" s="246">
        <v>1260</v>
      </c>
      <c r="D62" s="247">
        <v>0</v>
      </c>
      <c r="E62" s="246">
        <v>0</v>
      </c>
      <c r="F62" s="247">
        <f t="shared" si="24"/>
        <v>2672</v>
      </c>
      <c r="G62" s="248">
        <f t="shared" si="25"/>
        <v>0.00234912870359218</v>
      </c>
      <c r="H62" s="245">
        <v>10403</v>
      </c>
      <c r="I62" s="246">
        <v>9915</v>
      </c>
      <c r="J62" s="247"/>
      <c r="K62" s="246"/>
      <c r="L62" s="247">
        <f t="shared" si="26"/>
        <v>20318</v>
      </c>
      <c r="M62" s="249">
        <f t="shared" si="27"/>
        <v>-0.868490993207993</v>
      </c>
      <c r="N62" s="245">
        <v>79297</v>
      </c>
      <c r="O62" s="246">
        <v>75917</v>
      </c>
      <c r="P62" s="247"/>
      <c r="Q62" s="246"/>
      <c r="R62" s="247">
        <f t="shared" si="28"/>
        <v>155214</v>
      </c>
      <c r="S62" s="248">
        <f t="shared" si="29"/>
        <v>0.012484236252834137</v>
      </c>
      <c r="T62" s="259">
        <v>110834</v>
      </c>
      <c r="U62" s="246">
        <v>106422</v>
      </c>
      <c r="V62" s="247"/>
      <c r="W62" s="246"/>
      <c r="X62" s="247">
        <f t="shared" si="30"/>
        <v>217256</v>
      </c>
      <c r="Y62" s="250">
        <f t="shared" si="31"/>
        <v>-0.2855709393526531</v>
      </c>
    </row>
    <row r="63" spans="1:25" s="103" customFormat="1" ht="19.5" customHeight="1">
      <c r="A63" s="244" t="s">
        <v>178</v>
      </c>
      <c r="B63" s="245">
        <v>225</v>
      </c>
      <c r="C63" s="246">
        <v>242</v>
      </c>
      <c r="D63" s="247">
        <v>0</v>
      </c>
      <c r="E63" s="246">
        <v>0</v>
      </c>
      <c r="F63" s="247">
        <f t="shared" si="24"/>
        <v>467</v>
      </c>
      <c r="G63" s="248">
        <f t="shared" si="25"/>
        <v>0.00041057002416824403</v>
      </c>
      <c r="H63" s="245">
        <v>741</v>
      </c>
      <c r="I63" s="246">
        <v>537</v>
      </c>
      <c r="J63" s="247"/>
      <c r="K63" s="246"/>
      <c r="L63" s="247">
        <f t="shared" si="26"/>
        <v>1278</v>
      </c>
      <c r="M63" s="249">
        <f t="shared" si="27"/>
        <v>-0.6345852895148669</v>
      </c>
      <c r="N63" s="245">
        <v>3640</v>
      </c>
      <c r="O63" s="246">
        <v>4595</v>
      </c>
      <c r="P63" s="247"/>
      <c r="Q63" s="246"/>
      <c r="R63" s="247">
        <f t="shared" si="28"/>
        <v>8235</v>
      </c>
      <c r="S63" s="248">
        <f t="shared" si="29"/>
        <v>0.0006623609052153099</v>
      </c>
      <c r="T63" s="259">
        <v>4395</v>
      </c>
      <c r="U63" s="246">
        <v>4250</v>
      </c>
      <c r="V63" s="247"/>
      <c r="W63" s="246"/>
      <c r="X63" s="247">
        <f t="shared" si="30"/>
        <v>8645</v>
      </c>
      <c r="Y63" s="250">
        <f t="shared" si="31"/>
        <v>-0.047426257952573714</v>
      </c>
    </row>
    <row r="64" spans="1:25" s="103" customFormat="1" ht="19.5" customHeight="1" thickBot="1">
      <c r="A64" s="244" t="s">
        <v>170</v>
      </c>
      <c r="B64" s="245">
        <v>56</v>
      </c>
      <c r="C64" s="246">
        <v>289</v>
      </c>
      <c r="D64" s="247">
        <v>58</v>
      </c>
      <c r="E64" s="246">
        <v>19</v>
      </c>
      <c r="F64" s="247">
        <f t="shared" si="24"/>
        <v>422</v>
      </c>
      <c r="G64" s="248">
        <f t="shared" si="25"/>
        <v>0.00037100760213918413</v>
      </c>
      <c r="H64" s="245">
        <v>3020</v>
      </c>
      <c r="I64" s="246">
        <v>3193</v>
      </c>
      <c r="J64" s="247">
        <v>46</v>
      </c>
      <c r="K64" s="246">
        <v>44</v>
      </c>
      <c r="L64" s="247">
        <f t="shared" si="26"/>
        <v>6303</v>
      </c>
      <c r="M64" s="249">
        <f t="shared" si="27"/>
        <v>-0.9330477550372839</v>
      </c>
      <c r="N64" s="245">
        <v>12135</v>
      </c>
      <c r="O64" s="246">
        <v>15204</v>
      </c>
      <c r="P64" s="247">
        <v>466</v>
      </c>
      <c r="Q64" s="246">
        <v>426</v>
      </c>
      <c r="R64" s="247">
        <f t="shared" si="28"/>
        <v>28231</v>
      </c>
      <c r="S64" s="248">
        <f t="shared" si="29"/>
        <v>0.002270687397101811</v>
      </c>
      <c r="T64" s="259">
        <v>36573</v>
      </c>
      <c r="U64" s="246">
        <v>35541</v>
      </c>
      <c r="V64" s="247">
        <v>401</v>
      </c>
      <c r="W64" s="246">
        <v>381</v>
      </c>
      <c r="X64" s="247">
        <f t="shared" si="30"/>
        <v>72896</v>
      </c>
      <c r="Y64" s="250">
        <f t="shared" si="31"/>
        <v>-0.6127222344161545</v>
      </c>
    </row>
    <row r="65" spans="1:25" s="133" customFormat="1" ht="19.5" customHeight="1">
      <c r="A65" s="142" t="s">
        <v>49</v>
      </c>
      <c r="B65" s="139">
        <f>SUM(B66:B75)</f>
        <v>17859</v>
      </c>
      <c r="C65" s="138">
        <f>SUM(C66:C75)</f>
        <v>19217</v>
      </c>
      <c r="D65" s="137">
        <f>SUM(D66:D75)</f>
        <v>107</v>
      </c>
      <c r="E65" s="138">
        <f>SUM(E66:E75)</f>
        <v>194</v>
      </c>
      <c r="F65" s="137">
        <f aca="true" t="shared" si="40" ref="F65:F76">SUM(B65:E65)</f>
        <v>37377</v>
      </c>
      <c r="G65" s="140">
        <f aca="true" t="shared" si="41" ref="G65:G76">F65/$F$9</f>
        <v>0.03286054773733717</v>
      </c>
      <c r="H65" s="139">
        <f>SUM(H66:H75)</f>
        <v>11294</v>
      </c>
      <c r="I65" s="138">
        <f>SUM(I66:I75)</f>
        <v>11817</v>
      </c>
      <c r="J65" s="137">
        <f>SUM(J66:J75)</f>
        <v>93</v>
      </c>
      <c r="K65" s="138">
        <f>SUM(K66:K75)</f>
        <v>149</v>
      </c>
      <c r="L65" s="137">
        <f aca="true" t="shared" si="42" ref="L65:L76">SUM(H65:K65)</f>
        <v>23353</v>
      </c>
      <c r="M65" s="141">
        <f aca="true" t="shared" si="43" ref="M65:M76">IF(ISERROR(F65/L65-1),"         /0",(F65/L65-1))</f>
        <v>0.6005224168201089</v>
      </c>
      <c r="N65" s="139">
        <f>SUM(N66:N75)</f>
        <v>171103</v>
      </c>
      <c r="O65" s="138">
        <f>SUM(O66:O75)</f>
        <v>175573</v>
      </c>
      <c r="P65" s="137">
        <f>SUM(P66:P75)</f>
        <v>4979</v>
      </c>
      <c r="Q65" s="138">
        <f>SUM(Q66:Q75)</f>
        <v>5381</v>
      </c>
      <c r="R65" s="137">
        <f aca="true" t="shared" si="44" ref="R65:R76">SUM(N65:Q65)</f>
        <v>357036</v>
      </c>
      <c r="S65" s="140">
        <f aca="true" t="shared" si="45" ref="S65:S76">R65/$R$9</f>
        <v>0.028717266321123668</v>
      </c>
      <c r="T65" s="139">
        <f>SUM(T66:T75)</f>
        <v>141203</v>
      </c>
      <c r="U65" s="138">
        <f>SUM(U66:U75)</f>
        <v>145299</v>
      </c>
      <c r="V65" s="137">
        <f>SUM(V66:V75)</f>
        <v>2687</v>
      </c>
      <c r="W65" s="138">
        <f>SUM(W66:W75)</f>
        <v>2618</v>
      </c>
      <c r="X65" s="137">
        <f aca="true" t="shared" si="46" ref="X65:X76">SUM(T65:W65)</f>
        <v>291807</v>
      </c>
      <c r="Y65" s="134">
        <f aca="true" t="shared" si="47" ref="Y65:Y76">IF(ISERROR(R65/X65-1),"         /0",IF(R65/X65&gt;5,"  *  ",(R65/X65-1)))</f>
        <v>0.2235347335739033</v>
      </c>
    </row>
    <row r="66" spans="1:25" ht="19.5" customHeight="1">
      <c r="A66" s="237" t="s">
        <v>177</v>
      </c>
      <c r="B66" s="238">
        <v>8904</v>
      </c>
      <c r="C66" s="239">
        <v>8734</v>
      </c>
      <c r="D66" s="240">
        <v>0</v>
      </c>
      <c r="E66" s="239">
        <v>0</v>
      </c>
      <c r="F66" s="240">
        <f t="shared" si="40"/>
        <v>17638</v>
      </c>
      <c r="G66" s="241">
        <f t="shared" si="41"/>
        <v>0.01550671110552353</v>
      </c>
      <c r="H66" s="238">
        <v>2803</v>
      </c>
      <c r="I66" s="239">
        <v>2893</v>
      </c>
      <c r="J66" s="240"/>
      <c r="K66" s="239"/>
      <c r="L66" s="240">
        <f t="shared" si="42"/>
        <v>5696</v>
      </c>
      <c r="M66" s="242">
        <f t="shared" si="43"/>
        <v>2.096558988764045</v>
      </c>
      <c r="N66" s="238">
        <v>62922</v>
      </c>
      <c r="O66" s="239">
        <v>62285</v>
      </c>
      <c r="P66" s="240"/>
      <c r="Q66" s="239">
        <v>116</v>
      </c>
      <c r="R66" s="240">
        <f t="shared" si="44"/>
        <v>125323</v>
      </c>
      <c r="S66" s="241">
        <f t="shared" si="45"/>
        <v>0.010080031053345269</v>
      </c>
      <c r="T66" s="258">
        <v>26459</v>
      </c>
      <c r="U66" s="239">
        <v>26550</v>
      </c>
      <c r="V66" s="240"/>
      <c r="W66" s="239"/>
      <c r="X66" s="240">
        <f t="shared" si="46"/>
        <v>53009</v>
      </c>
      <c r="Y66" s="243">
        <f t="shared" si="47"/>
        <v>1.3641834405478317</v>
      </c>
    </row>
    <row r="67" spans="1:25" ht="19.5" customHeight="1">
      <c r="A67" s="244" t="s">
        <v>159</v>
      </c>
      <c r="B67" s="245">
        <v>5098</v>
      </c>
      <c r="C67" s="246">
        <v>6250</v>
      </c>
      <c r="D67" s="247">
        <v>3</v>
      </c>
      <c r="E67" s="246">
        <v>0</v>
      </c>
      <c r="F67" s="247">
        <f t="shared" si="40"/>
        <v>11351</v>
      </c>
      <c r="G67" s="248">
        <f t="shared" si="41"/>
        <v>0.00997940116559687</v>
      </c>
      <c r="H67" s="245">
        <v>3481</v>
      </c>
      <c r="I67" s="246">
        <v>4174</v>
      </c>
      <c r="J67" s="247">
        <v>16</v>
      </c>
      <c r="K67" s="246">
        <v>67</v>
      </c>
      <c r="L67" s="247">
        <f t="shared" si="42"/>
        <v>7738</v>
      </c>
      <c r="M67" s="249">
        <f t="shared" si="43"/>
        <v>0.46691651589558036</v>
      </c>
      <c r="N67" s="245">
        <v>55435</v>
      </c>
      <c r="O67" s="246">
        <v>59763</v>
      </c>
      <c r="P67" s="247">
        <v>1613</v>
      </c>
      <c r="Q67" s="246">
        <v>1743</v>
      </c>
      <c r="R67" s="247">
        <f t="shared" si="44"/>
        <v>118554</v>
      </c>
      <c r="S67" s="248">
        <f t="shared" si="45"/>
        <v>0.009535584062768167</v>
      </c>
      <c r="T67" s="259">
        <v>58446</v>
      </c>
      <c r="U67" s="246">
        <v>64004</v>
      </c>
      <c r="V67" s="247">
        <v>2090</v>
      </c>
      <c r="W67" s="246">
        <v>2135</v>
      </c>
      <c r="X67" s="247">
        <f t="shared" si="46"/>
        <v>126675</v>
      </c>
      <c r="Y67" s="250">
        <f t="shared" si="47"/>
        <v>-0.06410894020130253</v>
      </c>
    </row>
    <row r="68" spans="1:25" ht="19.5" customHeight="1">
      <c r="A68" s="244" t="s">
        <v>164</v>
      </c>
      <c r="B68" s="245">
        <v>1645</v>
      </c>
      <c r="C68" s="246">
        <v>1744</v>
      </c>
      <c r="D68" s="247">
        <v>0</v>
      </c>
      <c r="E68" s="246">
        <v>69</v>
      </c>
      <c r="F68" s="247">
        <f t="shared" si="40"/>
        <v>3458</v>
      </c>
      <c r="G68" s="248">
        <f t="shared" si="41"/>
        <v>0.00304015234169976</v>
      </c>
      <c r="H68" s="245">
        <v>1744</v>
      </c>
      <c r="I68" s="246">
        <v>1667</v>
      </c>
      <c r="J68" s="247"/>
      <c r="K68" s="246"/>
      <c r="L68" s="247">
        <f t="shared" si="42"/>
        <v>3411</v>
      </c>
      <c r="M68" s="249">
        <f t="shared" si="43"/>
        <v>0.013778950454412131</v>
      </c>
      <c r="N68" s="245">
        <v>22303</v>
      </c>
      <c r="O68" s="246">
        <v>22479</v>
      </c>
      <c r="P68" s="247"/>
      <c r="Q68" s="246">
        <v>69</v>
      </c>
      <c r="R68" s="247">
        <f t="shared" si="44"/>
        <v>44851</v>
      </c>
      <c r="S68" s="248">
        <f t="shared" si="45"/>
        <v>0.003607474069193912</v>
      </c>
      <c r="T68" s="259">
        <v>20474</v>
      </c>
      <c r="U68" s="246">
        <v>20877</v>
      </c>
      <c r="V68" s="247"/>
      <c r="W68" s="246"/>
      <c r="X68" s="247">
        <f t="shared" si="46"/>
        <v>41351</v>
      </c>
      <c r="Y68" s="250">
        <f t="shared" si="47"/>
        <v>0.08464124204976908</v>
      </c>
    </row>
    <row r="69" spans="1:25" ht="19.5" customHeight="1">
      <c r="A69" s="244" t="s">
        <v>160</v>
      </c>
      <c r="B69" s="245">
        <v>822</v>
      </c>
      <c r="C69" s="246">
        <v>970</v>
      </c>
      <c r="D69" s="247">
        <v>0</v>
      </c>
      <c r="E69" s="246">
        <v>0</v>
      </c>
      <c r="F69" s="247">
        <f t="shared" si="40"/>
        <v>1792</v>
      </c>
      <c r="G69" s="248">
        <f t="shared" si="41"/>
        <v>0.0015754635616905639</v>
      </c>
      <c r="H69" s="245">
        <v>1413</v>
      </c>
      <c r="I69" s="246">
        <v>1396</v>
      </c>
      <c r="J69" s="247"/>
      <c r="K69" s="246"/>
      <c r="L69" s="247">
        <f t="shared" si="42"/>
        <v>2809</v>
      </c>
      <c r="M69" s="249">
        <f t="shared" si="43"/>
        <v>-0.3620505517977928</v>
      </c>
      <c r="N69" s="245">
        <v>12272</v>
      </c>
      <c r="O69" s="246">
        <v>13060</v>
      </c>
      <c r="P69" s="247"/>
      <c r="Q69" s="246"/>
      <c r="R69" s="247">
        <f t="shared" si="44"/>
        <v>25332</v>
      </c>
      <c r="S69" s="248">
        <f t="shared" si="45"/>
        <v>0.0020375138373909204</v>
      </c>
      <c r="T69" s="259">
        <v>13242</v>
      </c>
      <c r="U69" s="246">
        <v>13257</v>
      </c>
      <c r="V69" s="247"/>
      <c r="W69" s="246"/>
      <c r="X69" s="247">
        <f t="shared" si="46"/>
        <v>26499</v>
      </c>
      <c r="Y69" s="250">
        <f t="shared" si="47"/>
        <v>-0.044039397713121264</v>
      </c>
    </row>
    <row r="70" spans="1:25" ht="19.5" customHeight="1">
      <c r="A70" s="244" t="s">
        <v>187</v>
      </c>
      <c r="B70" s="245">
        <v>125</v>
      </c>
      <c r="C70" s="246">
        <v>450</v>
      </c>
      <c r="D70" s="247">
        <v>0</v>
      </c>
      <c r="E70" s="246">
        <v>0</v>
      </c>
      <c r="F70" s="247">
        <f t="shared" si="40"/>
        <v>575</v>
      </c>
      <c r="G70" s="248">
        <f t="shared" si="41"/>
        <v>0.0005055198370379878</v>
      </c>
      <c r="H70" s="245">
        <v>48</v>
      </c>
      <c r="I70" s="246">
        <v>29</v>
      </c>
      <c r="J70" s="247"/>
      <c r="K70" s="246"/>
      <c r="L70" s="247">
        <f t="shared" si="42"/>
        <v>77</v>
      </c>
      <c r="M70" s="249">
        <f t="shared" si="43"/>
        <v>6.467532467532467</v>
      </c>
      <c r="N70" s="245">
        <v>1338</v>
      </c>
      <c r="O70" s="246">
        <v>1336</v>
      </c>
      <c r="P70" s="247"/>
      <c r="Q70" s="246"/>
      <c r="R70" s="247">
        <f t="shared" si="44"/>
        <v>2674</v>
      </c>
      <c r="S70" s="248">
        <f t="shared" si="45"/>
        <v>0.00021507626721866893</v>
      </c>
      <c r="T70" s="259">
        <v>1027</v>
      </c>
      <c r="U70" s="246">
        <v>584</v>
      </c>
      <c r="V70" s="247"/>
      <c r="W70" s="246"/>
      <c r="X70" s="247">
        <f t="shared" si="46"/>
        <v>1611</v>
      </c>
      <c r="Y70" s="250">
        <f t="shared" si="47"/>
        <v>0.6598386095592799</v>
      </c>
    </row>
    <row r="71" spans="1:25" ht="19.5" customHeight="1">
      <c r="A71" s="244" t="s">
        <v>195</v>
      </c>
      <c r="B71" s="245">
        <v>224</v>
      </c>
      <c r="C71" s="246">
        <v>264</v>
      </c>
      <c r="D71" s="247">
        <v>0</v>
      </c>
      <c r="E71" s="246">
        <v>0</v>
      </c>
      <c r="F71" s="247">
        <f t="shared" si="40"/>
        <v>488</v>
      </c>
      <c r="G71" s="248">
        <f t="shared" si="41"/>
        <v>0.0004290324877818053</v>
      </c>
      <c r="H71" s="245">
        <v>234</v>
      </c>
      <c r="I71" s="246">
        <v>247</v>
      </c>
      <c r="J71" s="247"/>
      <c r="K71" s="246"/>
      <c r="L71" s="247">
        <f t="shared" si="42"/>
        <v>481</v>
      </c>
      <c r="M71" s="249">
        <f t="shared" si="43"/>
        <v>0.01455301455301461</v>
      </c>
      <c r="N71" s="245">
        <v>3243</v>
      </c>
      <c r="O71" s="246">
        <v>3338</v>
      </c>
      <c r="P71" s="247"/>
      <c r="Q71" s="246"/>
      <c r="R71" s="247">
        <f t="shared" si="44"/>
        <v>6581</v>
      </c>
      <c r="S71" s="248">
        <f t="shared" si="45"/>
        <v>0.0005293256972947122</v>
      </c>
      <c r="T71" s="259">
        <v>2754</v>
      </c>
      <c r="U71" s="246">
        <v>2903</v>
      </c>
      <c r="V71" s="247"/>
      <c r="W71" s="246"/>
      <c r="X71" s="247">
        <f t="shared" si="46"/>
        <v>5657</v>
      </c>
      <c r="Y71" s="250">
        <f t="shared" si="47"/>
        <v>0.16333745801661648</v>
      </c>
    </row>
    <row r="72" spans="1:25" ht="19.5" customHeight="1">
      <c r="A72" s="244" t="s">
        <v>191</v>
      </c>
      <c r="B72" s="245">
        <v>298</v>
      </c>
      <c r="C72" s="246">
        <v>186</v>
      </c>
      <c r="D72" s="247">
        <v>0</v>
      </c>
      <c r="E72" s="246">
        <v>0</v>
      </c>
      <c r="F72" s="247">
        <f t="shared" si="40"/>
        <v>484</v>
      </c>
      <c r="G72" s="248">
        <f t="shared" si="41"/>
        <v>0.0004255158280458889</v>
      </c>
      <c r="H72" s="245">
        <v>277</v>
      </c>
      <c r="I72" s="246">
        <v>235</v>
      </c>
      <c r="J72" s="247"/>
      <c r="K72" s="246"/>
      <c r="L72" s="247">
        <f t="shared" si="42"/>
        <v>512</v>
      </c>
      <c r="M72" s="249">
        <f t="shared" si="43"/>
        <v>-0.0546875</v>
      </c>
      <c r="N72" s="245">
        <v>2971</v>
      </c>
      <c r="O72" s="246">
        <v>2360</v>
      </c>
      <c r="P72" s="247"/>
      <c r="Q72" s="246"/>
      <c r="R72" s="247">
        <f t="shared" si="44"/>
        <v>5331</v>
      </c>
      <c r="S72" s="248">
        <f t="shared" si="45"/>
        <v>0.0004287851834490367</v>
      </c>
      <c r="T72" s="259">
        <v>3546</v>
      </c>
      <c r="U72" s="246">
        <v>2881</v>
      </c>
      <c r="V72" s="247"/>
      <c r="W72" s="246"/>
      <c r="X72" s="247">
        <f t="shared" si="46"/>
        <v>6427</v>
      </c>
      <c r="Y72" s="250">
        <f t="shared" si="47"/>
        <v>-0.17053057414034545</v>
      </c>
    </row>
    <row r="73" spans="1:25" ht="19.5" customHeight="1">
      <c r="A73" s="244" t="s">
        <v>192</v>
      </c>
      <c r="B73" s="245">
        <v>114</v>
      </c>
      <c r="C73" s="246">
        <v>293</v>
      </c>
      <c r="D73" s="247">
        <v>0</v>
      </c>
      <c r="E73" s="246">
        <v>0</v>
      </c>
      <c r="F73" s="247">
        <f t="shared" si="40"/>
        <v>407</v>
      </c>
      <c r="G73" s="248">
        <f t="shared" si="41"/>
        <v>0.0003578201281294975</v>
      </c>
      <c r="H73" s="245">
        <v>250</v>
      </c>
      <c r="I73" s="246">
        <v>247</v>
      </c>
      <c r="J73" s="247"/>
      <c r="K73" s="246"/>
      <c r="L73" s="247">
        <f t="shared" si="42"/>
        <v>497</v>
      </c>
      <c r="M73" s="249">
        <f t="shared" si="43"/>
        <v>-0.1810865191146881</v>
      </c>
      <c r="N73" s="245">
        <v>2027</v>
      </c>
      <c r="O73" s="246">
        <v>3308</v>
      </c>
      <c r="P73" s="247"/>
      <c r="Q73" s="246"/>
      <c r="R73" s="247">
        <f t="shared" si="44"/>
        <v>5335</v>
      </c>
      <c r="S73" s="248">
        <f t="shared" si="45"/>
        <v>0.00042910691309334286</v>
      </c>
      <c r="T73" s="259">
        <v>1941</v>
      </c>
      <c r="U73" s="246">
        <v>2389</v>
      </c>
      <c r="V73" s="247"/>
      <c r="W73" s="246"/>
      <c r="X73" s="247">
        <f t="shared" si="46"/>
        <v>4330</v>
      </c>
      <c r="Y73" s="250">
        <f t="shared" si="47"/>
        <v>0.23210161662817552</v>
      </c>
    </row>
    <row r="74" spans="1:25" ht="19.5" customHeight="1">
      <c r="A74" s="244" t="s">
        <v>185</v>
      </c>
      <c r="B74" s="245">
        <v>216</v>
      </c>
      <c r="C74" s="246">
        <v>144</v>
      </c>
      <c r="D74" s="247">
        <v>0</v>
      </c>
      <c r="E74" s="246">
        <v>0</v>
      </c>
      <c r="F74" s="247">
        <f t="shared" si="40"/>
        <v>360</v>
      </c>
      <c r="G74" s="248">
        <f t="shared" si="41"/>
        <v>0.00031649937623247934</v>
      </c>
      <c r="H74" s="245">
        <v>245</v>
      </c>
      <c r="I74" s="246">
        <v>256</v>
      </c>
      <c r="J74" s="247"/>
      <c r="K74" s="246"/>
      <c r="L74" s="247">
        <f t="shared" si="42"/>
        <v>501</v>
      </c>
      <c r="M74" s="249">
        <f t="shared" si="43"/>
        <v>-0.281437125748503</v>
      </c>
      <c r="N74" s="245">
        <v>2708</v>
      </c>
      <c r="O74" s="246">
        <v>2070</v>
      </c>
      <c r="P74" s="247"/>
      <c r="Q74" s="246"/>
      <c r="R74" s="247">
        <f t="shared" si="44"/>
        <v>4778</v>
      </c>
      <c r="S74" s="248">
        <f t="shared" si="45"/>
        <v>0.0003843060601237099</v>
      </c>
      <c r="T74" s="259">
        <v>3303</v>
      </c>
      <c r="U74" s="246">
        <v>2745</v>
      </c>
      <c r="V74" s="247"/>
      <c r="W74" s="246"/>
      <c r="X74" s="247">
        <f t="shared" si="46"/>
        <v>6048</v>
      </c>
      <c r="Y74" s="250">
        <f t="shared" si="47"/>
        <v>-0.20998677248677244</v>
      </c>
    </row>
    <row r="75" spans="1:25" ht="19.5" customHeight="1" thickBot="1">
      <c r="A75" s="244" t="s">
        <v>170</v>
      </c>
      <c r="B75" s="245">
        <v>413</v>
      </c>
      <c r="C75" s="246">
        <v>182</v>
      </c>
      <c r="D75" s="247">
        <v>104</v>
      </c>
      <c r="E75" s="246">
        <v>125</v>
      </c>
      <c r="F75" s="247">
        <f t="shared" si="40"/>
        <v>824</v>
      </c>
      <c r="G75" s="248">
        <f t="shared" si="41"/>
        <v>0.0007244319055987861</v>
      </c>
      <c r="H75" s="245">
        <v>799</v>
      </c>
      <c r="I75" s="246">
        <v>673</v>
      </c>
      <c r="J75" s="247">
        <v>77</v>
      </c>
      <c r="K75" s="246">
        <v>82</v>
      </c>
      <c r="L75" s="247">
        <f t="shared" si="42"/>
        <v>1631</v>
      </c>
      <c r="M75" s="249">
        <f t="shared" si="43"/>
        <v>-0.4947884733292459</v>
      </c>
      <c r="N75" s="245">
        <v>5884</v>
      </c>
      <c r="O75" s="246">
        <v>5574</v>
      </c>
      <c r="P75" s="247">
        <v>3366</v>
      </c>
      <c r="Q75" s="246">
        <v>3453</v>
      </c>
      <c r="R75" s="247">
        <f t="shared" si="44"/>
        <v>18277</v>
      </c>
      <c r="S75" s="248">
        <f t="shared" si="45"/>
        <v>0.0014700631772459282</v>
      </c>
      <c r="T75" s="259">
        <v>10011</v>
      </c>
      <c r="U75" s="246">
        <v>9109</v>
      </c>
      <c r="V75" s="247">
        <v>597</v>
      </c>
      <c r="W75" s="246">
        <v>483</v>
      </c>
      <c r="X75" s="247">
        <f t="shared" si="46"/>
        <v>20200</v>
      </c>
      <c r="Y75" s="250">
        <f t="shared" si="47"/>
        <v>-0.09519801980198017</v>
      </c>
    </row>
    <row r="76" spans="1:25" s="103" customFormat="1" ht="19.5" customHeight="1" thickBot="1">
      <c r="A76" s="132" t="s">
        <v>48</v>
      </c>
      <c r="B76" s="129">
        <v>3158</v>
      </c>
      <c r="C76" s="128">
        <v>2986</v>
      </c>
      <c r="D76" s="127">
        <v>5</v>
      </c>
      <c r="E76" s="128">
        <v>6</v>
      </c>
      <c r="F76" s="127">
        <f t="shared" si="40"/>
        <v>6155</v>
      </c>
      <c r="G76" s="130">
        <f t="shared" si="41"/>
        <v>0.005411260168641418</v>
      </c>
      <c r="H76" s="129">
        <v>2458</v>
      </c>
      <c r="I76" s="128">
        <v>2913</v>
      </c>
      <c r="J76" s="127">
        <v>0</v>
      </c>
      <c r="K76" s="128">
        <v>0</v>
      </c>
      <c r="L76" s="127">
        <f t="shared" si="42"/>
        <v>5371</v>
      </c>
      <c r="M76" s="131">
        <f t="shared" si="43"/>
        <v>0.145969093278719</v>
      </c>
      <c r="N76" s="129">
        <v>34477</v>
      </c>
      <c r="O76" s="128">
        <v>34826</v>
      </c>
      <c r="P76" s="127">
        <v>100</v>
      </c>
      <c r="Q76" s="128">
        <v>82</v>
      </c>
      <c r="R76" s="127">
        <f t="shared" si="44"/>
        <v>69485</v>
      </c>
      <c r="S76" s="130">
        <f t="shared" si="45"/>
        <v>0.005588846083653408</v>
      </c>
      <c r="T76" s="129">
        <v>29020</v>
      </c>
      <c r="U76" s="128">
        <v>29641</v>
      </c>
      <c r="V76" s="127">
        <v>2</v>
      </c>
      <c r="W76" s="128">
        <v>6</v>
      </c>
      <c r="X76" s="127">
        <f t="shared" si="46"/>
        <v>58669</v>
      </c>
      <c r="Y76" s="124">
        <f t="shared" si="47"/>
        <v>0.18435630401063596</v>
      </c>
    </row>
    <row r="77" ht="7.5" customHeight="1" thickTop="1">
      <c r="A77" s="72"/>
    </row>
    <row r="78" ht="14.25">
      <c r="A78" s="72" t="s">
        <v>59</v>
      </c>
    </row>
  </sheetData>
  <sheetProtection/>
  <mergeCells count="26">
    <mergeCell ref="X1:Y1"/>
    <mergeCell ref="A3:Y3"/>
    <mergeCell ref="A4:Y4"/>
    <mergeCell ref="A5:A8"/>
    <mergeCell ref="B5:M5"/>
    <mergeCell ref="N5:Y5"/>
    <mergeCell ref="B6:F6"/>
    <mergeCell ref="G6:G8"/>
    <mergeCell ref="H6:L6"/>
    <mergeCell ref="M6:M8"/>
    <mergeCell ref="N6:R6"/>
    <mergeCell ref="S6:S8"/>
    <mergeCell ref="T6:X6"/>
    <mergeCell ref="Y6:Y8"/>
    <mergeCell ref="B7:C7"/>
    <mergeCell ref="D7:E7"/>
    <mergeCell ref="F7:F8"/>
    <mergeCell ref="H7:I7"/>
    <mergeCell ref="J7:K7"/>
    <mergeCell ref="L7:L8"/>
    <mergeCell ref="N7:O7"/>
    <mergeCell ref="P7:Q7"/>
    <mergeCell ref="R7:R8"/>
    <mergeCell ref="T7:U7"/>
    <mergeCell ref="V7:W7"/>
    <mergeCell ref="X7:X8"/>
  </mergeCells>
  <conditionalFormatting sqref="Y77:Y65536 M77:M65536 Y3 M3">
    <cfRule type="cellIs" priority="3" dxfId="97" operator="lessThan" stopIfTrue="1">
      <formula>0</formula>
    </cfRule>
  </conditionalFormatting>
  <conditionalFormatting sqref="Y9:Y76 M9:M76">
    <cfRule type="cellIs" priority="4" dxfId="97" operator="lessThan" stopIfTrue="1">
      <formula>0</formula>
    </cfRule>
    <cfRule type="cellIs" priority="5" dxfId="99" operator="greaterThanOrEqual" stopIfTrue="1">
      <formula>0</formula>
    </cfRule>
  </conditionalFormatting>
  <conditionalFormatting sqref="M5 Y5 Y7:Y8 M7:M8">
    <cfRule type="cellIs" priority="2" dxfId="97" operator="lessThan" stopIfTrue="1">
      <formula>0</formula>
    </cfRule>
  </conditionalFormatting>
  <conditionalFormatting sqref="M6 Y6">
    <cfRule type="cellIs" priority="1" dxfId="97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0"/>
  </sheetPr>
  <dimension ref="A1:Y67"/>
  <sheetViews>
    <sheetView showGridLines="0" zoomScale="85" zoomScaleNormal="85" zoomScalePageLayoutView="0" workbookViewId="0" topLeftCell="A1">
      <selection activeCell="A1" sqref="A1"/>
    </sheetView>
  </sheetViews>
  <sheetFormatPr defaultColWidth="8.00390625" defaultRowHeight="15"/>
  <cols>
    <col min="1" max="1" width="19.8515625" style="79" customWidth="1"/>
    <col min="2" max="2" width="8.28125" style="79" customWidth="1"/>
    <col min="3" max="3" width="9.7109375" style="79" bestFit="1" customWidth="1"/>
    <col min="4" max="4" width="8.00390625" style="79" bestFit="1" customWidth="1"/>
    <col min="5" max="5" width="9.140625" style="79" customWidth="1"/>
    <col min="6" max="6" width="8.57421875" style="79" bestFit="1" customWidth="1"/>
    <col min="7" max="7" width="9.00390625" style="79" bestFit="1" customWidth="1"/>
    <col min="8" max="8" width="8.28125" style="79" customWidth="1"/>
    <col min="9" max="9" width="9.7109375" style="79" bestFit="1" customWidth="1"/>
    <col min="10" max="10" width="10.421875" style="79" customWidth="1"/>
    <col min="11" max="11" width="9.00390625" style="79" customWidth="1"/>
    <col min="12" max="12" width="8.421875" style="79" customWidth="1"/>
    <col min="13" max="13" width="11.00390625" style="79" customWidth="1"/>
    <col min="14" max="14" width="11.140625" style="79" customWidth="1"/>
    <col min="15" max="15" width="12.140625" style="79" customWidth="1"/>
    <col min="16" max="16" width="10.28125" style="79" customWidth="1"/>
    <col min="17" max="17" width="9.28125" style="79" customWidth="1"/>
    <col min="18" max="18" width="9.8515625" style="79" bestFit="1" customWidth="1"/>
    <col min="19" max="19" width="9.57421875" style="79" customWidth="1"/>
    <col min="20" max="20" width="10.140625" style="79" customWidth="1"/>
    <col min="21" max="21" width="12.00390625" style="79" customWidth="1"/>
    <col min="22" max="22" width="11.28125" style="79" customWidth="1"/>
    <col min="23" max="23" width="9.00390625" style="79" customWidth="1"/>
    <col min="24" max="24" width="9.8515625" style="79" bestFit="1" customWidth="1"/>
    <col min="25" max="25" width="10.57421875" style="79" customWidth="1"/>
    <col min="26" max="16384" width="8.00390625" style="79" customWidth="1"/>
  </cols>
  <sheetData>
    <row r="1" spans="24:25" ht="16.5">
      <c r="X1" s="610" t="s">
        <v>26</v>
      </c>
      <c r="Y1" s="610"/>
    </row>
    <row r="2" ht="5.25" customHeight="1" thickBot="1"/>
    <row r="3" spans="1:25" ht="24.75" customHeight="1" thickTop="1">
      <c r="A3" s="699" t="s">
        <v>62</v>
      </c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0"/>
      <c r="P3" s="700"/>
      <c r="Q3" s="700"/>
      <c r="R3" s="700"/>
      <c r="S3" s="700"/>
      <c r="T3" s="700"/>
      <c r="U3" s="700"/>
      <c r="V3" s="700"/>
      <c r="W3" s="700"/>
      <c r="X3" s="700"/>
      <c r="Y3" s="701"/>
    </row>
    <row r="4" spans="1:25" ht="21" customHeight="1" thickBot="1">
      <c r="A4" s="708" t="s">
        <v>40</v>
      </c>
      <c r="B4" s="709"/>
      <c r="C4" s="709"/>
      <c r="D4" s="709"/>
      <c r="E4" s="709"/>
      <c r="F4" s="709"/>
      <c r="G4" s="709"/>
      <c r="H4" s="709"/>
      <c r="I4" s="709"/>
      <c r="J4" s="709"/>
      <c r="K4" s="709"/>
      <c r="L4" s="709"/>
      <c r="M4" s="709"/>
      <c r="N4" s="709"/>
      <c r="O4" s="709"/>
      <c r="P4" s="709"/>
      <c r="Q4" s="709"/>
      <c r="R4" s="709"/>
      <c r="S4" s="709"/>
      <c r="T4" s="709"/>
      <c r="U4" s="709"/>
      <c r="V4" s="709"/>
      <c r="W4" s="709"/>
      <c r="X4" s="709"/>
      <c r="Y4" s="710"/>
    </row>
    <row r="5" spans="1:25" s="123" customFormat="1" ht="15.75" customHeight="1" thickBot="1" thickTop="1">
      <c r="A5" s="718" t="s">
        <v>54</v>
      </c>
      <c r="B5" s="692" t="s">
        <v>33</v>
      </c>
      <c r="C5" s="693"/>
      <c r="D5" s="693"/>
      <c r="E5" s="693"/>
      <c r="F5" s="693"/>
      <c r="G5" s="693"/>
      <c r="H5" s="693"/>
      <c r="I5" s="693"/>
      <c r="J5" s="694"/>
      <c r="K5" s="694"/>
      <c r="L5" s="694"/>
      <c r="M5" s="695"/>
      <c r="N5" s="692" t="s">
        <v>32</v>
      </c>
      <c r="O5" s="693"/>
      <c r="P5" s="693"/>
      <c r="Q5" s="693"/>
      <c r="R5" s="693"/>
      <c r="S5" s="693"/>
      <c r="T5" s="693"/>
      <c r="U5" s="693"/>
      <c r="V5" s="693"/>
      <c r="W5" s="693"/>
      <c r="X5" s="693"/>
      <c r="Y5" s="696"/>
    </row>
    <row r="6" spans="1:25" s="92" customFormat="1" ht="26.25" customHeight="1" thickBot="1">
      <c r="A6" s="719"/>
      <c r="B6" s="684" t="s">
        <v>155</v>
      </c>
      <c r="C6" s="685"/>
      <c r="D6" s="685"/>
      <c r="E6" s="685"/>
      <c r="F6" s="685"/>
      <c r="G6" s="689" t="s">
        <v>31</v>
      </c>
      <c r="H6" s="684" t="s">
        <v>156</v>
      </c>
      <c r="I6" s="685"/>
      <c r="J6" s="685"/>
      <c r="K6" s="685"/>
      <c r="L6" s="685"/>
      <c r="M6" s="686" t="s">
        <v>30</v>
      </c>
      <c r="N6" s="684" t="s">
        <v>157</v>
      </c>
      <c r="O6" s="685"/>
      <c r="P6" s="685"/>
      <c r="Q6" s="685"/>
      <c r="R6" s="685"/>
      <c r="S6" s="689" t="s">
        <v>31</v>
      </c>
      <c r="T6" s="684" t="s">
        <v>158</v>
      </c>
      <c r="U6" s="685"/>
      <c r="V6" s="685"/>
      <c r="W6" s="685"/>
      <c r="X6" s="685"/>
      <c r="Y6" s="702" t="s">
        <v>30</v>
      </c>
    </row>
    <row r="7" spans="1:25" s="92" customFormat="1" ht="26.25" customHeight="1">
      <c r="A7" s="720"/>
      <c r="B7" s="658" t="s">
        <v>20</v>
      </c>
      <c r="C7" s="650"/>
      <c r="D7" s="649" t="s">
        <v>19</v>
      </c>
      <c r="E7" s="650"/>
      <c r="F7" s="717" t="s">
        <v>15</v>
      </c>
      <c r="G7" s="690"/>
      <c r="H7" s="658" t="s">
        <v>20</v>
      </c>
      <c r="I7" s="650"/>
      <c r="J7" s="649" t="s">
        <v>19</v>
      </c>
      <c r="K7" s="650"/>
      <c r="L7" s="717" t="s">
        <v>15</v>
      </c>
      <c r="M7" s="687"/>
      <c r="N7" s="658" t="s">
        <v>20</v>
      </c>
      <c r="O7" s="650"/>
      <c r="P7" s="649" t="s">
        <v>19</v>
      </c>
      <c r="Q7" s="650"/>
      <c r="R7" s="717" t="s">
        <v>15</v>
      </c>
      <c r="S7" s="690"/>
      <c r="T7" s="658" t="s">
        <v>20</v>
      </c>
      <c r="U7" s="650"/>
      <c r="V7" s="649" t="s">
        <v>19</v>
      </c>
      <c r="W7" s="650"/>
      <c r="X7" s="717" t="s">
        <v>15</v>
      </c>
      <c r="Y7" s="703"/>
    </row>
    <row r="8" spans="1:25" s="119" customFormat="1" ht="27" thickBot="1">
      <c r="A8" s="721"/>
      <c r="B8" s="122" t="s">
        <v>28</v>
      </c>
      <c r="C8" s="120" t="s">
        <v>27</v>
      </c>
      <c r="D8" s="121" t="s">
        <v>28</v>
      </c>
      <c r="E8" s="120" t="s">
        <v>27</v>
      </c>
      <c r="F8" s="698"/>
      <c r="G8" s="691"/>
      <c r="H8" s="122" t="s">
        <v>28</v>
      </c>
      <c r="I8" s="120" t="s">
        <v>27</v>
      </c>
      <c r="J8" s="121" t="s">
        <v>28</v>
      </c>
      <c r="K8" s="120" t="s">
        <v>27</v>
      </c>
      <c r="L8" s="698"/>
      <c r="M8" s="688"/>
      <c r="N8" s="122" t="s">
        <v>28</v>
      </c>
      <c r="O8" s="120" t="s">
        <v>27</v>
      </c>
      <c r="P8" s="121" t="s">
        <v>28</v>
      </c>
      <c r="Q8" s="120" t="s">
        <v>27</v>
      </c>
      <c r="R8" s="698"/>
      <c r="S8" s="691"/>
      <c r="T8" s="122" t="s">
        <v>28</v>
      </c>
      <c r="U8" s="120" t="s">
        <v>27</v>
      </c>
      <c r="V8" s="121" t="s">
        <v>28</v>
      </c>
      <c r="W8" s="120" t="s">
        <v>27</v>
      </c>
      <c r="X8" s="698"/>
      <c r="Y8" s="704"/>
    </row>
    <row r="9" spans="1:25" s="521" customFormat="1" ht="18" customHeight="1" thickBot="1" thickTop="1">
      <c r="A9" s="538" t="s">
        <v>22</v>
      </c>
      <c r="B9" s="539">
        <f>B10+B22+B36+B46+B59+B64</f>
        <v>28100.219999999998</v>
      </c>
      <c r="C9" s="540">
        <f>C10+C22+C36+C46+C59+C64</f>
        <v>17813.283</v>
      </c>
      <c r="D9" s="541">
        <f>D10+D22+D36+D46+D59+D64</f>
        <v>6116.985</v>
      </c>
      <c r="E9" s="540">
        <f>E10+E22+E36+E46+E59+E64</f>
        <v>4358.52</v>
      </c>
      <c r="F9" s="541">
        <f aca="true" t="shared" si="0" ref="F9:F21">SUM(B9:E9)</f>
        <v>56389.008</v>
      </c>
      <c r="G9" s="542">
        <f aca="true" t="shared" si="1" ref="G9:G21">F9/$F$9</f>
        <v>1</v>
      </c>
      <c r="H9" s="539">
        <f>H10+H22+H36+H46+H59+H64</f>
        <v>22100.738000000005</v>
      </c>
      <c r="I9" s="540">
        <f>I10+I22+I36+I46+I59+I64</f>
        <v>13358.154999999997</v>
      </c>
      <c r="J9" s="541">
        <f>J10+J22+J36+J46+J59+J64</f>
        <v>12151.676000000001</v>
      </c>
      <c r="K9" s="540">
        <f>K10+K22+K36+K46+K59+K64</f>
        <v>6608.811999999999</v>
      </c>
      <c r="L9" s="541">
        <f aca="true" t="shared" si="2" ref="L9:L21">SUM(H9:K9)</f>
        <v>54219.381</v>
      </c>
      <c r="M9" s="543">
        <f aca="true" t="shared" si="3" ref="M9:M24">IF(ISERROR(F9/L9-1),"         /0",(F9/L9-1))</f>
        <v>0.04001570951169664</v>
      </c>
      <c r="N9" s="539">
        <f>N10+N22+N36+N46+N59+N64</f>
        <v>269732.243</v>
      </c>
      <c r="O9" s="540">
        <f>O10+O22+O36+O46+O59+O64</f>
        <v>163536.423</v>
      </c>
      <c r="P9" s="541">
        <f>P10+P22+P36+P46+P59+P64</f>
        <v>122963.42000000001</v>
      </c>
      <c r="Q9" s="540">
        <f>Q10+Q22+Q36+Q46+Q59+Q64</f>
        <v>54623.53699999999</v>
      </c>
      <c r="R9" s="541">
        <f aca="true" t="shared" si="4" ref="R9:R21">SUM(N9:Q9)</f>
        <v>610855.623</v>
      </c>
      <c r="S9" s="542">
        <f aca="true" t="shared" si="5" ref="S9:S21">R9/$R$9</f>
        <v>1</v>
      </c>
      <c r="T9" s="539">
        <f>T10+T22+T36+T46+T59+T64</f>
        <v>248701.29100000006</v>
      </c>
      <c r="U9" s="540">
        <f>U10+U22+U36+U46+U59+U64</f>
        <v>142789.68300000002</v>
      </c>
      <c r="V9" s="541">
        <f>V10+V22+V36+V46+V59+V64</f>
        <v>140190.57000000004</v>
      </c>
      <c r="W9" s="540">
        <f>W10+W22+W36+W46+W59+W64</f>
        <v>62916.498999999996</v>
      </c>
      <c r="X9" s="541">
        <f aca="true" t="shared" si="6" ref="X9:X21">SUM(T9:W9)</f>
        <v>594598.0430000001</v>
      </c>
      <c r="Y9" s="544">
        <f>IF(ISERROR(R9/X9-1),"         /0",(R9/X9-1))</f>
        <v>0.027342135063165518</v>
      </c>
    </row>
    <row r="10" spans="1:25" s="111" customFormat="1" ht="19.5" customHeight="1" thickTop="1">
      <c r="A10" s="150" t="s">
        <v>53</v>
      </c>
      <c r="B10" s="147">
        <f>SUM(B11:B21)</f>
        <v>17916.893</v>
      </c>
      <c r="C10" s="146">
        <f>SUM(C11:C21)</f>
        <v>7304.277</v>
      </c>
      <c r="D10" s="145">
        <f>SUM(D11:D21)</f>
        <v>5255.058999999999</v>
      </c>
      <c r="E10" s="146">
        <f>SUM(E11:E21)</f>
        <v>3492.246</v>
      </c>
      <c r="F10" s="145">
        <f t="shared" si="0"/>
        <v>33968.475</v>
      </c>
      <c r="G10" s="148">
        <f t="shared" si="1"/>
        <v>0.60239532853637</v>
      </c>
      <c r="H10" s="147">
        <f>SUM(H11:H21)</f>
        <v>12807.325</v>
      </c>
      <c r="I10" s="146">
        <f>SUM(I11:I21)</f>
        <v>5423.414</v>
      </c>
      <c r="J10" s="145">
        <f>SUM(J11:J21)</f>
        <v>9906.287</v>
      </c>
      <c r="K10" s="146">
        <f>SUM(K11:K21)</f>
        <v>5103.777999999999</v>
      </c>
      <c r="L10" s="145">
        <f t="shared" si="2"/>
        <v>33240.804000000004</v>
      </c>
      <c r="M10" s="149">
        <f t="shared" si="3"/>
        <v>0.02189089650178122</v>
      </c>
      <c r="N10" s="147">
        <f>SUM(N11:N21)</f>
        <v>162677.93800000005</v>
      </c>
      <c r="O10" s="146">
        <f>SUM(O11:O21)</f>
        <v>64228.01899999999</v>
      </c>
      <c r="P10" s="145">
        <f>SUM(P11:P21)</f>
        <v>99760.39300000001</v>
      </c>
      <c r="Q10" s="146">
        <f>SUM(Q11:Q21)</f>
        <v>39645.772</v>
      </c>
      <c r="R10" s="145">
        <f t="shared" si="4"/>
        <v>366312.1220000001</v>
      </c>
      <c r="S10" s="148">
        <f t="shared" si="5"/>
        <v>0.5996705411353807</v>
      </c>
      <c r="T10" s="147">
        <f>SUM(T11:T21)</f>
        <v>147188.67700000005</v>
      </c>
      <c r="U10" s="146">
        <f>SUM(U11:U21)</f>
        <v>50927.96900000001</v>
      </c>
      <c r="V10" s="145">
        <f>SUM(V11:V21)</f>
        <v>119324.05100000004</v>
      </c>
      <c r="W10" s="146">
        <f>SUM(W11:W21)</f>
        <v>48968.96199999999</v>
      </c>
      <c r="X10" s="145">
        <f t="shared" si="6"/>
        <v>366409.6590000001</v>
      </c>
      <c r="Y10" s="144">
        <f aca="true" t="shared" si="7" ref="Y10:Y21">IF(ISERROR(R10/X10-1),"         /0",IF(R10/X10&gt;5,"  *  ",(R10/X10-1)))</f>
        <v>-0.00026619658517246236</v>
      </c>
    </row>
    <row r="11" spans="1:25" ht="19.5" customHeight="1">
      <c r="A11" s="237" t="s">
        <v>296</v>
      </c>
      <c r="B11" s="238">
        <v>11392.649000000001</v>
      </c>
      <c r="C11" s="239">
        <v>5367.701</v>
      </c>
      <c r="D11" s="240">
        <v>5147.905</v>
      </c>
      <c r="E11" s="239">
        <v>3379.2219999999998</v>
      </c>
      <c r="F11" s="240">
        <f t="shared" si="0"/>
        <v>25287.477</v>
      </c>
      <c r="G11" s="241">
        <f t="shared" si="1"/>
        <v>0.4484469207190167</v>
      </c>
      <c r="H11" s="238">
        <v>8298.246</v>
      </c>
      <c r="I11" s="239">
        <v>3638.453</v>
      </c>
      <c r="J11" s="240">
        <v>7881.529</v>
      </c>
      <c r="K11" s="239">
        <v>4470.0509999999995</v>
      </c>
      <c r="L11" s="240">
        <f t="shared" si="2"/>
        <v>24288.279</v>
      </c>
      <c r="M11" s="242">
        <f t="shared" si="3"/>
        <v>0.041139102527602</v>
      </c>
      <c r="N11" s="238">
        <v>103329.854</v>
      </c>
      <c r="O11" s="239">
        <v>45462.053</v>
      </c>
      <c r="P11" s="240">
        <v>83761.326</v>
      </c>
      <c r="Q11" s="239">
        <v>35486.418</v>
      </c>
      <c r="R11" s="240">
        <f t="shared" si="4"/>
        <v>268039.651</v>
      </c>
      <c r="S11" s="241">
        <f t="shared" si="5"/>
        <v>0.4387937851560057</v>
      </c>
      <c r="T11" s="238">
        <v>96037.467</v>
      </c>
      <c r="U11" s="239">
        <v>33172.147000000004</v>
      </c>
      <c r="V11" s="240">
        <v>92564.979</v>
      </c>
      <c r="W11" s="239">
        <v>41080.03399999999</v>
      </c>
      <c r="X11" s="240">
        <f t="shared" si="6"/>
        <v>262854.627</v>
      </c>
      <c r="Y11" s="243">
        <f t="shared" si="7"/>
        <v>0.019725823582325663</v>
      </c>
    </row>
    <row r="12" spans="1:25" ht="19.5" customHeight="1">
      <c r="A12" s="244" t="s">
        <v>297</v>
      </c>
      <c r="B12" s="245">
        <v>5413.348</v>
      </c>
      <c r="C12" s="246">
        <v>481.073</v>
      </c>
      <c r="D12" s="247">
        <v>56.276</v>
      </c>
      <c r="E12" s="246">
        <v>0</v>
      </c>
      <c r="F12" s="247">
        <f t="shared" si="0"/>
        <v>5950.697</v>
      </c>
      <c r="G12" s="248">
        <f t="shared" si="1"/>
        <v>0.10552937905912443</v>
      </c>
      <c r="H12" s="245">
        <v>3861.893</v>
      </c>
      <c r="I12" s="246">
        <v>305.684</v>
      </c>
      <c r="J12" s="247">
        <v>1864.286</v>
      </c>
      <c r="K12" s="246">
        <v>243.60399999999998</v>
      </c>
      <c r="L12" s="247">
        <f t="shared" si="2"/>
        <v>6275.467000000001</v>
      </c>
      <c r="M12" s="249">
        <f t="shared" si="3"/>
        <v>-0.05175232377128269</v>
      </c>
      <c r="N12" s="245">
        <v>48388.111000000004</v>
      </c>
      <c r="O12" s="246">
        <v>3484.8719999999994</v>
      </c>
      <c r="P12" s="247">
        <v>15526.670999999998</v>
      </c>
      <c r="Q12" s="246">
        <v>1254.1289999999997</v>
      </c>
      <c r="R12" s="247">
        <f t="shared" si="4"/>
        <v>68653.78300000001</v>
      </c>
      <c r="S12" s="248">
        <f t="shared" si="5"/>
        <v>0.11238954085882255</v>
      </c>
      <c r="T12" s="245">
        <v>42325.854999999996</v>
      </c>
      <c r="U12" s="246">
        <v>2219.0920000000006</v>
      </c>
      <c r="V12" s="247">
        <v>23715.14100000001</v>
      </c>
      <c r="W12" s="246">
        <v>3645.2709999999997</v>
      </c>
      <c r="X12" s="247">
        <f t="shared" si="6"/>
        <v>71905.35900000001</v>
      </c>
      <c r="Y12" s="250">
        <f t="shared" si="7"/>
        <v>-0.045220217869992196</v>
      </c>
    </row>
    <row r="13" spans="1:25" ht="19.5" customHeight="1">
      <c r="A13" s="244" t="s">
        <v>298</v>
      </c>
      <c r="B13" s="245">
        <v>468.964</v>
      </c>
      <c r="C13" s="246">
        <v>150.683</v>
      </c>
      <c r="D13" s="247">
        <v>0</v>
      </c>
      <c r="E13" s="246">
        <v>0</v>
      </c>
      <c r="F13" s="247">
        <f t="shared" si="0"/>
        <v>619.6469999999999</v>
      </c>
      <c r="G13" s="248">
        <f t="shared" si="1"/>
        <v>0.010988790581313293</v>
      </c>
      <c r="H13" s="245">
        <v>300.965</v>
      </c>
      <c r="I13" s="246">
        <v>151.913</v>
      </c>
      <c r="J13" s="247"/>
      <c r="K13" s="246"/>
      <c r="L13" s="247">
        <f t="shared" si="2"/>
        <v>452.878</v>
      </c>
      <c r="M13" s="249">
        <f aca="true" t="shared" si="8" ref="M13:M18">IF(ISERROR(F13/L13-1),"         /0",(F13/L13-1))</f>
        <v>0.36824266137900263</v>
      </c>
      <c r="N13" s="245">
        <v>3804.201</v>
      </c>
      <c r="O13" s="246">
        <v>1125.9119999999998</v>
      </c>
      <c r="P13" s="247">
        <v>11.051</v>
      </c>
      <c r="Q13" s="246">
        <v>933.861</v>
      </c>
      <c r="R13" s="247">
        <f t="shared" si="4"/>
        <v>5875.025</v>
      </c>
      <c r="S13" s="248">
        <f t="shared" si="5"/>
        <v>0.009617698157785477</v>
      </c>
      <c r="T13" s="245">
        <v>3966.233</v>
      </c>
      <c r="U13" s="246">
        <v>1961.915</v>
      </c>
      <c r="V13" s="247">
        <v>0</v>
      </c>
      <c r="W13" s="246">
        <v>0</v>
      </c>
      <c r="X13" s="247">
        <f t="shared" si="6"/>
        <v>5928.148</v>
      </c>
      <c r="Y13" s="250">
        <f t="shared" si="7"/>
        <v>-0.008961146044262125</v>
      </c>
    </row>
    <row r="14" spans="1:25" ht="19.5" customHeight="1">
      <c r="A14" s="244" t="s">
        <v>305</v>
      </c>
      <c r="B14" s="245">
        <v>264.229</v>
      </c>
      <c r="C14" s="246">
        <v>189.638</v>
      </c>
      <c r="D14" s="247">
        <v>0</v>
      </c>
      <c r="E14" s="246">
        <v>0</v>
      </c>
      <c r="F14" s="247">
        <f>SUM(B14:E14)</f>
        <v>453.86699999999996</v>
      </c>
      <c r="G14" s="248">
        <f>F14/$F$9</f>
        <v>0.0080488559046827</v>
      </c>
      <c r="H14" s="245">
        <v>46.574</v>
      </c>
      <c r="I14" s="246">
        <v>18.346</v>
      </c>
      <c r="J14" s="247"/>
      <c r="K14" s="246"/>
      <c r="L14" s="247">
        <f>SUM(H14:K14)</f>
        <v>64.92</v>
      </c>
      <c r="M14" s="249">
        <f t="shared" si="8"/>
        <v>5.9911737523105355</v>
      </c>
      <c r="N14" s="245">
        <v>2986.3830000000003</v>
      </c>
      <c r="O14" s="246">
        <v>1688.742</v>
      </c>
      <c r="P14" s="247">
        <v>6.387</v>
      </c>
      <c r="Q14" s="246">
        <v>65.103</v>
      </c>
      <c r="R14" s="247">
        <f>SUM(N14:Q14)</f>
        <v>4746.615</v>
      </c>
      <c r="S14" s="248">
        <f>R14/$R$9</f>
        <v>0.007770436779625092</v>
      </c>
      <c r="T14" s="245">
        <v>1952.8709999999999</v>
      </c>
      <c r="U14" s="246">
        <v>1329.077</v>
      </c>
      <c r="V14" s="247">
        <v>94.301</v>
      </c>
      <c r="W14" s="246">
        <v>24.586</v>
      </c>
      <c r="X14" s="247">
        <f>SUM(T14:W14)</f>
        <v>3400.8349999999996</v>
      </c>
      <c r="Y14" s="250">
        <f>IF(ISERROR(R14/X14-1),"         /0",IF(R14/X14&gt;5,"  *  ",(R14/X14-1)))</f>
        <v>0.39572046276870254</v>
      </c>
    </row>
    <row r="15" spans="1:25" ht="19.5" customHeight="1">
      <c r="A15" s="244" t="s">
        <v>427</v>
      </c>
      <c r="B15" s="245">
        <v>0</v>
      </c>
      <c r="C15" s="246">
        <v>453.737</v>
      </c>
      <c r="D15" s="247">
        <v>0</v>
      </c>
      <c r="E15" s="246">
        <v>0</v>
      </c>
      <c r="F15" s="247">
        <f>SUM(B15:E15)</f>
        <v>453.737</v>
      </c>
      <c r="G15" s="248">
        <f>F15/$F$9</f>
        <v>0.008046550490833249</v>
      </c>
      <c r="H15" s="245">
        <v>0</v>
      </c>
      <c r="I15" s="246">
        <v>367.996</v>
      </c>
      <c r="J15" s="247"/>
      <c r="K15" s="246"/>
      <c r="L15" s="247">
        <f>SUM(H15:K15)</f>
        <v>367.996</v>
      </c>
      <c r="M15" s="249">
        <f t="shared" si="8"/>
        <v>0.2329943803736998</v>
      </c>
      <c r="N15" s="245">
        <v>0</v>
      </c>
      <c r="O15" s="246">
        <v>4553.332</v>
      </c>
      <c r="P15" s="247"/>
      <c r="Q15" s="246"/>
      <c r="R15" s="247">
        <f>SUM(N15:Q15)</f>
        <v>4553.332</v>
      </c>
      <c r="S15" s="248">
        <f>R15/$R$9</f>
        <v>0.007454023223422141</v>
      </c>
      <c r="T15" s="245">
        <v>0</v>
      </c>
      <c r="U15" s="246">
        <v>3732.282</v>
      </c>
      <c r="V15" s="247"/>
      <c r="W15" s="246"/>
      <c r="X15" s="247">
        <f>SUM(T15:W15)</f>
        <v>3732.282</v>
      </c>
      <c r="Y15" s="250">
        <f>IF(ISERROR(R15/X15-1),"         /0",IF(R15/X15&gt;5,"  *  ",(R15/X15-1)))</f>
        <v>0.2199860567877776</v>
      </c>
    </row>
    <row r="16" spans="1:25" ht="19.5" customHeight="1">
      <c r="A16" s="244" t="s">
        <v>299</v>
      </c>
      <c r="B16" s="245">
        <v>29.419999999999998</v>
      </c>
      <c r="C16" s="246">
        <v>379.665</v>
      </c>
      <c r="D16" s="247">
        <v>0</v>
      </c>
      <c r="E16" s="246">
        <v>0</v>
      </c>
      <c r="F16" s="247">
        <f>SUM(B16:E16)</f>
        <v>409.08500000000004</v>
      </c>
      <c r="G16" s="248">
        <f>F16/$F$9</f>
        <v>0.007254694035404915</v>
      </c>
      <c r="H16" s="245">
        <v>14.66</v>
      </c>
      <c r="I16" s="246">
        <v>464.961</v>
      </c>
      <c r="J16" s="247">
        <v>0</v>
      </c>
      <c r="K16" s="246">
        <v>0</v>
      </c>
      <c r="L16" s="247">
        <f>SUM(H16:K16)</f>
        <v>479.62100000000004</v>
      </c>
      <c r="M16" s="249">
        <f t="shared" si="8"/>
        <v>-0.14706612095800642</v>
      </c>
      <c r="N16" s="245">
        <v>275.979</v>
      </c>
      <c r="O16" s="246">
        <v>4234.423000000001</v>
      </c>
      <c r="P16" s="247">
        <v>0</v>
      </c>
      <c r="Q16" s="246">
        <v>0</v>
      </c>
      <c r="R16" s="247">
        <f>SUM(N16:Q16)</f>
        <v>4510.402000000001</v>
      </c>
      <c r="S16" s="248">
        <f>R16/$R$9</f>
        <v>0.0073837447510899</v>
      </c>
      <c r="T16" s="245">
        <v>182.74399999999997</v>
      </c>
      <c r="U16" s="246">
        <v>4193.315</v>
      </c>
      <c r="V16" s="247">
        <v>0</v>
      </c>
      <c r="W16" s="246">
        <v>0</v>
      </c>
      <c r="X16" s="247">
        <f>SUM(T16:W16)</f>
        <v>4376.058999999999</v>
      </c>
      <c r="Y16" s="250">
        <f>IF(ISERROR(R16/X16-1),"         /0",IF(R16/X16&gt;5,"  *  ",(R16/X16-1)))</f>
        <v>0.030699540385539015</v>
      </c>
    </row>
    <row r="17" spans="1:25" ht="19.5" customHeight="1">
      <c r="A17" s="244" t="s">
        <v>304</v>
      </c>
      <c r="B17" s="245">
        <v>8.609</v>
      </c>
      <c r="C17" s="246">
        <v>178.881</v>
      </c>
      <c r="D17" s="247">
        <v>0</v>
      </c>
      <c r="E17" s="246">
        <v>0</v>
      </c>
      <c r="F17" s="247">
        <f>SUM(B17:E17)</f>
        <v>187.49</v>
      </c>
      <c r="G17" s="248">
        <f>F17/$F$9</f>
        <v>0.0033249387894889017</v>
      </c>
      <c r="H17" s="245">
        <v>21.073</v>
      </c>
      <c r="I17" s="246">
        <v>366.352</v>
      </c>
      <c r="J17" s="247">
        <v>0</v>
      </c>
      <c r="K17" s="246"/>
      <c r="L17" s="247">
        <f>SUM(H17:K17)</f>
        <v>387.42499999999995</v>
      </c>
      <c r="M17" s="249">
        <f t="shared" si="8"/>
        <v>-0.5160611731302832</v>
      </c>
      <c r="N17" s="245">
        <v>254.575</v>
      </c>
      <c r="O17" s="246">
        <v>2294.842</v>
      </c>
      <c r="P17" s="247">
        <v>0</v>
      </c>
      <c r="Q17" s="246">
        <v>85.182</v>
      </c>
      <c r="R17" s="247">
        <f>SUM(N17:Q17)</f>
        <v>2634.5989999999997</v>
      </c>
      <c r="S17" s="248">
        <f>R17/$R$9</f>
        <v>0.004312965127604301</v>
      </c>
      <c r="T17" s="245">
        <v>304.241</v>
      </c>
      <c r="U17" s="246">
        <v>3091.9889999999996</v>
      </c>
      <c r="V17" s="247">
        <v>36.985</v>
      </c>
      <c r="W17" s="246">
        <v>38.782</v>
      </c>
      <c r="X17" s="247">
        <f>SUM(T17:W17)</f>
        <v>3471.997</v>
      </c>
      <c r="Y17" s="250">
        <f>IF(ISERROR(R17/X17-1),"         /0",IF(R17/X17&gt;5,"  *  ",(R17/X17-1)))</f>
        <v>-0.24118626830610745</v>
      </c>
    </row>
    <row r="18" spans="1:25" ht="19.5" customHeight="1">
      <c r="A18" s="244" t="s">
        <v>306</v>
      </c>
      <c r="B18" s="245">
        <v>54.915</v>
      </c>
      <c r="C18" s="246">
        <v>6.878</v>
      </c>
      <c r="D18" s="247">
        <v>0</v>
      </c>
      <c r="E18" s="246">
        <v>112.724</v>
      </c>
      <c r="F18" s="247">
        <f>SUM(B18:E18)</f>
        <v>174.517</v>
      </c>
      <c r="G18" s="248">
        <f>F18/$F$9</f>
        <v>0.0030948762212663857</v>
      </c>
      <c r="H18" s="245">
        <v>58.759</v>
      </c>
      <c r="I18" s="246">
        <v>6.88</v>
      </c>
      <c r="J18" s="247"/>
      <c r="K18" s="246">
        <v>247.985</v>
      </c>
      <c r="L18" s="247">
        <f>SUM(H18:K18)</f>
        <v>313.624</v>
      </c>
      <c r="M18" s="249">
        <f t="shared" si="8"/>
        <v>-0.4435470499706655</v>
      </c>
      <c r="N18" s="245">
        <v>565.764</v>
      </c>
      <c r="O18" s="246">
        <v>86.111</v>
      </c>
      <c r="P18" s="247"/>
      <c r="Q18" s="246">
        <v>1475.835</v>
      </c>
      <c r="R18" s="247">
        <f>SUM(N18:Q18)</f>
        <v>2127.71</v>
      </c>
      <c r="S18" s="248">
        <f>R18/$R$9</f>
        <v>0.003483163483951428</v>
      </c>
      <c r="T18" s="245">
        <v>604.178</v>
      </c>
      <c r="U18" s="246">
        <v>57.499</v>
      </c>
      <c r="V18" s="247"/>
      <c r="W18" s="246">
        <v>2352.551</v>
      </c>
      <c r="X18" s="247">
        <f>SUM(T18:W18)</f>
        <v>3014.228</v>
      </c>
      <c r="Y18" s="250">
        <f>IF(ISERROR(R18/X18-1),"         /0",IF(R18/X18&gt;5,"  *  ",(R18/X18-1)))</f>
        <v>-0.29411112895242164</v>
      </c>
    </row>
    <row r="19" spans="1:25" ht="19.5" customHeight="1">
      <c r="A19" s="244" t="s">
        <v>313</v>
      </c>
      <c r="B19" s="245">
        <v>89.47500000000001</v>
      </c>
      <c r="C19" s="246">
        <v>70.218</v>
      </c>
      <c r="D19" s="247">
        <v>0</v>
      </c>
      <c r="E19" s="246">
        <v>0</v>
      </c>
      <c r="F19" s="247">
        <f t="shared" si="0"/>
        <v>159.693</v>
      </c>
      <c r="G19" s="248">
        <f t="shared" si="1"/>
        <v>0.002831988106618226</v>
      </c>
      <c r="H19" s="245">
        <v>110.893</v>
      </c>
      <c r="I19" s="246">
        <v>94.515</v>
      </c>
      <c r="J19" s="247"/>
      <c r="K19" s="246"/>
      <c r="L19" s="247">
        <f t="shared" si="2"/>
        <v>205.40800000000002</v>
      </c>
      <c r="M19" s="249">
        <f t="shared" si="3"/>
        <v>-0.22255705717401464</v>
      </c>
      <c r="N19" s="245">
        <v>1177.0100000000002</v>
      </c>
      <c r="O19" s="246">
        <v>1076.712</v>
      </c>
      <c r="P19" s="247">
        <v>36.734</v>
      </c>
      <c r="Q19" s="246">
        <v>17.439</v>
      </c>
      <c r="R19" s="247">
        <f t="shared" si="4"/>
        <v>2307.895</v>
      </c>
      <c r="S19" s="248">
        <f t="shared" si="5"/>
        <v>0.0037781349849340747</v>
      </c>
      <c r="T19" s="245">
        <v>578.761</v>
      </c>
      <c r="U19" s="246">
        <v>959.1729999999999</v>
      </c>
      <c r="V19" s="247"/>
      <c r="W19" s="246"/>
      <c r="X19" s="247">
        <f t="shared" si="6"/>
        <v>1537.9339999999997</v>
      </c>
      <c r="Y19" s="250">
        <f t="shared" si="7"/>
        <v>0.5006463216236849</v>
      </c>
    </row>
    <row r="20" spans="1:25" ht="19.5" customHeight="1">
      <c r="A20" s="244" t="s">
        <v>316</v>
      </c>
      <c r="B20" s="245">
        <v>39.917</v>
      </c>
      <c r="C20" s="246">
        <v>0.379</v>
      </c>
      <c r="D20" s="247">
        <v>0</v>
      </c>
      <c r="E20" s="246">
        <v>0</v>
      </c>
      <c r="F20" s="247">
        <f t="shared" si="0"/>
        <v>40.296</v>
      </c>
      <c r="G20" s="248">
        <f t="shared" si="1"/>
        <v>0.0007146073575190399</v>
      </c>
      <c r="H20" s="245">
        <v>19.923</v>
      </c>
      <c r="I20" s="246">
        <v>0.307</v>
      </c>
      <c r="J20" s="247"/>
      <c r="K20" s="246"/>
      <c r="L20" s="247">
        <f t="shared" si="2"/>
        <v>20.229999999999997</v>
      </c>
      <c r="M20" s="249">
        <f t="shared" si="3"/>
        <v>0.9918932278793873</v>
      </c>
      <c r="N20" s="245">
        <v>619.1080000000001</v>
      </c>
      <c r="O20" s="246">
        <v>31.566000000000003</v>
      </c>
      <c r="P20" s="247">
        <v>92.572</v>
      </c>
      <c r="Q20" s="246">
        <v>39.908</v>
      </c>
      <c r="R20" s="247">
        <f t="shared" si="4"/>
        <v>783.1540000000001</v>
      </c>
      <c r="S20" s="248">
        <f t="shared" si="5"/>
        <v>0.0012820607202628633</v>
      </c>
      <c r="T20" s="245">
        <v>567.325</v>
      </c>
      <c r="U20" s="246">
        <v>139.311</v>
      </c>
      <c r="V20" s="247">
        <v>51.142</v>
      </c>
      <c r="W20" s="246">
        <v>287.916</v>
      </c>
      <c r="X20" s="247">
        <f t="shared" si="6"/>
        <v>1045.6940000000002</v>
      </c>
      <c r="Y20" s="250">
        <f t="shared" si="7"/>
        <v>-0.2510677119692759</v>
      </c>
    </row>
    <row r="21" spans="1:25" ht="19.5" customHeight="1" thickBot="1">
      <c r="A21" s="244" t="s">
        <v>274</v>
      </c>
      <c r="B21" s="245">
        <v>155.36700000000002</v>
      </c>
      <c r="C21" s="246">
        <v>25.424</v>
      </c>
      <c r="D21" s="247">
        <v>50.878</v>
      </c>
      <c r="E21" s="246">
        <v>0.3</v>
      </c>
      <c r="F21" s="247">
        <f t="shared" si="0"/>
        <v>231.96900000000005</v>
      </c>
      <c r="G21" s="248">
        <f t="shared" si="1"/>
        <v>0.004113727271102198</v>
      </c>
      <c r="H21" s="245">
        <v>74.339</v>
      </c>
      <c r="I21" s="246">
        <v>8.007</v>
      </c>
      <c r="J21" s="247">
        <v>160.472</v>
      </c>
      <c r="K21" s="246">
        <v>142.138</v>
      </c>
      <c r="L21" s="247">
        <f t="shared" si="2"/>
        <v>384.956</v>
      </c>
      <c r="M21" s="249">
        <f t="shared" si="3"/>
        <v>-0.39741424994025276</v>
      </c>
      <c r="N21" s="245">
        <v>1276.9529999999997</v>
      </c>
      <c r="O21" s="246">
        <v>189.454</v>
      </c>
      <c r="P21" s="247">
        <v>325.652</v>
      </c>
      <c r="Q21" s="246">
        <v>287.897</v>
      </c>
      <c r="R21" s="247">
        <f t="shared" si="4"/>
        <v>2079.9559999999997</v>
      </c>
      <c r="S21" s="248">
        <f t="shared" si="5"/>
        <v>0.0034049878918770296</v>
      </c>
      <c r="T21" s="245">
        <v>669.0020000000001</v>
      </c>
      <c r="U21" s="246">
        <v>72.169</v>
      </c>
      <c r="V21" s="247">
        <v>2861.5029999999997</v>
      </c>
      <c r="W21" s="246">
        <v>1539.8220000000003</v>
      </c>
      <c r="X21" s="247">
        <f t="shared" si="6"/>
        <v>5142.496</v>
      </c>
      <c r="Y21" s="250">
        <f t="shared" si="7"/>
        <v>-0.5955357087297686</v>
      </c>
    </row>
    <row r="22" spans="1:25" s="111" customFormat="1" ht="19.5" customHeight="1">
      <c r="A22" s="118" t="s">
        <v>52</v>
      </c>
      <c r="B22" s="115">
        <f>SUM(B23:B35)</f>
        <v>3658.51</v>
      </c>
      <c r="C22" s="114">
        <f>SUM(C23:C35)</f>
        <v>5140.726</v>
      </c>
      <c r="D22" s="113">
        <f>SUM(D23:D35)</f>
        <v>320.64399999999995</v>
      </c>
      <c r="E22" s="114">
        <f>SUM(E23:E35)</f>
        <v>570.654</v>
      </c>
      <c r="F22" s="113">
        <f aca="true" t="shared" si="9" ref="F22:F64">SUM(B22:E22)</f>
        <v>9690.534000000001</v>
      </c>
      <c r="G22" s="116">
        <f aca="true" t="shared" si="10" ref="G22:G64">F22/$F$9</f>
        <v>0.1718514714782711</v>
      </c>
      <c r="H22" s="115">
        <f>SUM(H23:H35)</f>
        <v>3726.0959999999995</v>
      </c>
      <c r="I22" s="114">
        <f>SUM(I23:I35)</f>
        <v>3656.7149999999992</v>
      </c>
      <c r="J22" s="113">
        <f>SUM(J23:J35)</f>
        <v>824.9499999999999</v>
      </c>
      <c r="K22" s="114">
        <f>SUM(K23:K35)</f>
        <v>128.546</v>
      </c>
      <c r="L22" s="113">
        <f aca="true" t="shared" si="11" ref="L22:L64">SUM(H22:K22)</f>
        <v>8336.306999999999</v>
      </c>
      <c r="M22" s="117">
        <f t="shared" si="3"/>
        <v>0.1624492716019219</v>
      </c>
      <c r="N22" s="115">
        <f>SUM(N23:N35)</f>
        <v>39588.526</v>
      </c>
      <c r="O22" s="114">
        <f>SUM(O23:O35)</f>
        <v>49110.27300000001</v>
      </c>
      <c r="P22" s="113">
        <f>SUM(P23:P35)</f>
        <v>6934.833999999999</v>
      </c>
      <c r="Q22" s="114">
        <f>SUM(Q23:Q35)</f>
        <v>4688.017</v>
      </c>
      <c r="R22" s="113">
        <f aca="true" t="shared" si="12" ref="R22:R64">SUM(N22:Q22)</f>
        <v>100321.65</v>
      </c>
      <c r="S22" s="116">
        <f aca="true" t="shared" si="13" ref="S22:S64">R22/$R$9</f>
        <v>0.16423136044374267</v>
      </c>
      <c r="T22" s="115">
        <f>SUM(T23:T35)</f>
        <v>41836.462</v>
      </c>
      <c r="U22" s="114">
        <f>SUM(U23:U35)</f>
        <v>43793.706000000006</v>
      </c>
      <c r="V22" s="113">
        <f>SUM(V23:V35)</f>
        <v>7195.629</v>
      </c>
      <c r="W22" s="114">
        <f>SUM(W23:W35)</f>
        <v>2501.665</v>
      </c>
      <c r="X22" s="113">
        <f aca="true" t="shared" si="14" ref="X22:X64">SUM(T22:W22)</f>
        <v>95327.462</v>
      </c>
      <c r="Y22" s="112">
        <f aca="true" t="shared" si="15" ref="Y22:Y64">IF(ISERROR(R22/X22-1),"         /0",IF(R22/X22&gt;5,"  *  ",(R22/X22-1)))</f>
        <v>0.05238981396567555</v>
      </c>
    </row>
    <row r="23" spans="1:25" ht="19.5" customHeight="1">
      <c r="A23" s="237" t="s">
        <v>322</v>
      </c>
      <c r="B23" s="238">
        <v>734.0899999999999</v>
      </c>
      <c r="C23" s="239">
        <v>1425.324</v>
      </c>
      <c r="D23" s="240">
        <v>0.1</v>
      </c>
      <c r="E23" s="239">
        <v>39.497</v>
      </c>
      <c r="F23" s="240">
        <f t="shared" si="9"/>
        <v>2199.0109999999995</v>
      </c>
      <c r="G23" s="241">
        <f t="shared" si="10"/>
        <v>0.03899715703457666</v>
      </c>
      <c r="H23" s="238">
        <v>639.756</v>
      </c>
      <c r="I23" s="239">
        <v>535.3779999999999</v>
      </c>
      <c r="J23" s="240">
        <v>248.601</v>
      </c>
      <c r="K23" s="239">
        <v>59.938</v>
      </c>
      <c r="L23" s="240">
        <f t="shared" si="11"/>
        <v>1483.6730000000002</v>
      </c>
      <c r="M23" s="242">
        <f t="shared" si="3"/>
        <v>0.4821399324514224</v>
      </c>
      <c r="N23" s="238">
        <v>7300.201999999999</v>
      </c>
      <c r="O23" s="239">
        <v>9386.297</v>
      </c>
      <c r="P23" s="240">
        <v>1824.9909999999998</v>
      </c>
      <c r="Q23" s="239">
        <v>587.53</v>
      </c>
      <c r="R23" s="240">
        <f t="shared" si="12"/>
        <v>19099.019999999997</v>
      </c>
      <c r="S23" s="241">
        <f t="shared" si="13"/>
        <v>0.03126601324581733</v>
      </c>
      <c r="T23" s="258">
        <v>7000.147999999999</v>
      </c>
      <c r="U23" s="239">
        <v>5464.236999999999</v>
      </c>
      <c r="V23" s="240">
        <v>1989.8019999999997</v>
      </c>
      <c r="W23" s="239">
        <v>456.42199999999997</v>
      </c>
      <c r="X23" s="240">
        <f t="shared" si="14"/>
        <v>14910.608999999999</v>
      </c>
      <c r="Y23" s="243">
        <f t="shared" si="15"/>
        <v>0.2809014038259603</v>
      </c>
    </row>
    <row r="24" spans="1:25" ht="19.5" customHeight="1">
      <c r="A24" s="244" t="s">
        <v>320</v>
      </c>
      <c r="B24" s="245">
        <v>771.836</v>
      </c>
      <c r="C24" s="246">
        <v>511.921</v>
      </c>
      <c r="D24" s="247">
        <v>137.441</v>
      </c>
      <c r="E24" s="246">
        <v>125.778</v>
      </c>
      <c r="F24" s="247">
        <f t="shared" si="9"/>
        <v>1546.976</v>
      </c>
      <c r="G24" s="248">
        <f t="shared" si="10"/>
        <v>0.027433999193601705</v>
      </c>
      <c r="H24" s="245">
        <v>651.852</v>
      </c>
      <c r="I24" s="246">
        <v>648.891</v>
      </c>
      <c r="J24" s="247">
        <v>484.699</v>
      </c>
      <c r="K24" s="246"/>
      <c r="L24" s="247">
        <f t="shared" si="11"/>
        <v>1785.442</v>
      </c>
      <c r="M24" s="249">
        <f t="shared" si="3"/>
        <v>-0.1335613254309016</v>
      </c>
      <c r="N24" s="245">
        <v>7341.201</v>
      </c>
      <c r="O24" s="246">
        <v>6969.405000000002</v>
      </c>
      <c r="P24" s="247">
        <v>2044.8729999999998</v>
      </c>
      <c r="Q24" s="246">
        <v>460.0089999999999</v>
      </c>
      <c r="R24" s="247">
        <f t="shared" si="12"/>
        <v>16815.488</v>
      </c>
      <c r="S24" s="248">
        <f t="shared" si="13"/>
        <v>0.027527761662267617</v>
      </c>
      <c r="T24" s="259">
        <v>6568.849000000001</v>
      </c>
      <c r="U24" s="246">
        <v>6090.383000000003</v>
      </c>
      <c r="V24" s="247">
        <v>3441.0040000000004</v>
      </c>
      <c r="W24" s="246">
        <v>362.11299999999994</v>
      </c>
      <c r="X24" s="247">
        <f t="shared" si="14"/>
        <v>16462.349000000006</v>
      </c>
      <c r="Y24" s="250">
        <f t="shared" si="15"/>
        <v>0.021451312932315725</v>
      </c>
    </row>
    <row r="25" spans="1:25" ht="19.5" customHeight="1">
      <c r="A25" s="244" t="s">
        <v>321</v>
      </c>
      <c r="B25" s="245">
        <v>349.28600000000006</v>
      </c>
      <c r="C25" s="246">
        <v>841.328</v>
      </c>
      <c r="D25" s="247">
        <v>80.779</v>
      </c>
      <c r="E25" s="246">
        <v>97.75</v>
      </c>
      <c r="F25" s="247">
        <f t="shared" si="9"/>
        <v>1369.143</v>
      </c>
      <c r="G25" s="248">
        <f t="shared" si="10"/>
        <v>0.02428031718522163</v>
      </c>
      <c r="H25" s="245">
        <v>456.46299999999997</v>
      </c>
      <c r="I25" s="246">
        <v>811.647</v>
      </c>
      <c r="J25" s="247">
        <v>91.55</v>
      </c>
      <c r="K25" s="246">
        <v>0.24</v>
      </c>
      <c r="L25" s="247">
        <f t="shared" si="11"/>
        <v>1359.9</v>
      </c>
      <c r="M25" s="249" t="s">
        <v>43</v>
      </c>
      <c r="N25" s="245">
        <v>4470.745</v>
      </c>
      <c r="O25" s="246">
        <v>9429.53</v>
      </c>
      <c r="P25" s="247">
        <v>1029.8679999999997</v>
      </c>
      <c r="Q25" s="246">
        <v>433.368</v>
      </c>
      <c r="R25" s="247">
        <f t="shared" si="12"/>
        <v>15363.511000000002</v>
      </c>
      <c r="S25" s="248">
        <f t="shared" si="13"/>
        <v>0.025150805561136663</v>
      </c>
      <c r="T25" s="259">
        <v>5568.159999999999</v>
      </c>
      <c r="U25" s="246">
        <v>10806.436000000003</v>
      </c>
      <c r="V25" s="247">
        <v>965.088</v>
      </c>
      <c r="W25" s="246">
        <v>104.524</v>
      </c>
      <c r="X25" s="247">
        <f t="shared" si="14"/>
        <v>17444.208000000002</v>
      </c>
      <c r="Y25" s="250">
        <f t="shared" si="15"/>
        <v>-0.11927724090425884</v>
      </c>
    </row>
    <row r="26" spans="1:25" ht="19.5" customHeight="1">
      <c r="A26" s="244" t="s">
        <v>323</v>
      </c>
      <c r="B26" s="245">
        <v>580.928</v>
      </c>
      <c r="C26" s="246">
        <v>467.104</v>
      </c>
      <c r="D26" s="247">
        <v>0</v>
      </c>
      <c r="E26" s="246">
        <v>0</v>
      </c>
      <c r="F26" s="247">
        <f t="shared" si="9"/>
        <v>1048.032</v>
      </c>
      <c r="G26" s="248">
        <f t="shared" si="10"/>
        <v>0.01858574990359823</v>
      </c>
      <c r="H26" s="245">
        <v>536.589</v>
      </c>
      <c r="I26" s="246">
        <v>327.343</v>
      </c>
      <c r="J26" s="247"/>
      <c r="K26" s="246"/>
      <c r="L26" s="247">
        <f t="shared" si="11"/>
        <v>863.932</v>
      </c>
      <c r="M26" s="249">
        <f aca="true" t="shared" si="16" ref="M26:M45">IF(ISERROR(F26/L26-1),"         /0",(F26/L26-1))</f>
        <v>0.21309547510683702</v>
      </c>
      <c r="N26" s="245">
        <v>6435.236</v>
      </c>
      <c r="O26" s="246">
        <v>4819.860000000001</v>
      </c>
      <c r="P26" s="247">
        <v>11.395</v>
      </c>
      <c r="Q26" s="246">
        <v>0</v>
      </c>
      <c r="R26" s="247">
        <f t="shared" si="12"/>
        <v>11266.491000000002</v>
      </c>
      <c r="S26" s="248">
        <f t="shared" si="13"/>
        <v>0.01844378700267772</v>
      </c>
      <c r="T26" s="259">
        <v>6054.189</v>
      </c>
      <c r="U26" s="246">
        <v>4043.2739999999994</v>
      </c>
      <c r="V26" s="247">
        <v>0</v>
      </c>
      <c r="W26" s="246">
        <v>82.122</v>
      </c>
      <c r="X26" s="247">
        <f t="shared" si="14"/>
        <v>10179.585</v>
      </c>
      <c r="Y26" s="250">
        <f t="shared" si="15"/>
        <v>0.10677311501402098</v>
      </c>
    </row>
    <row r="27" spans="1:25" ht="19.5" customHeight="1">
      <c r="A27" s="244" t="s">
        <v>428</v>
      </c>
      <c r="B27" s="245">
        <v>0</v>
      </c>
      <c r="C27" s="246">
        <v>695.242</v>
      </c>
      <c r="D27" s="247">
        <v>0</v>
      </c>
      <c r="E27" s="246">
        <v>204.931</v>
      </c>
      <c r="F27" s="247">
        <f t="shared" si="9"/>
        <v>900.173</v>
      </c>
      <c r="G27" s="248">
        <f t="shared" si="10"/>
        <v>0.015963625393090795</v>
      </c>
      <c r="H27" s="245"/>
      <c r="I27" s="246">
        <v>545.186</v>
      </c>
      <c r="J27" s="247"/>
      <c r="K27" s="246"/>
      <c r="L27" s="247">
        <f t="shared" si="11"/>
        <v>545.186</v>
      </c>
      <c r="M27" s="249">
        <f t="shared" si="16"/>
        <v>0.6511300730392928</v>
      </c>
      <c r="N27" s="245"/>
      <c r="O27" s="246">
        <v>7879.521000000001</v>
      </c>
      <c r="P27" s="247">
        <v>76.047</v>
      </c>
      <c r="Q27" s="246">
        <v>1563.5220000000002</v>
      </c>
      <c r="R27" s="247">
        <f t="shared" si="12"/>
        <v>9519.09</v>
      </c>
      <c r="S27" s="248">
        <f t="shared" si="13"/>
        <v>0.015583207621549551</v>
      </c>
      <c r="T27" s="259">
        <v>42.846</v>
      </c>
      <c r="U27" s="246">
        <v>6031.227999999999</v>
      </c>
      <c r="V27" s="247">
        <v>84.825</v>
      </c>
      <c r="W27" s="246">
        <v>112.17599999999999</v>
      </c>
      <c r="X27" s="247">
        <f t="shared" si="14"/>
        <v>6271.074999999999</v>
      </c>
      <c r="Y27" s="250">
        <f t="shared" si="15"/>
        <v>0.5179359200774989</v>
      </c>
    </row>
    <row r="28" spans="1:25" ht="19.5" customHeight="1">
      <c r="A28" s="244" t="s">
        <v>325</v>
      </c>
      <c r="B28" s="245">
        <v>307.23699999999997</v>
      </c>
      <c r="C28" s="246">
        <v>478.285</v>
      </c>
      <c r="D28" s="247">
        <v>0</v>
      </c>
      <c r="E28" s="246">
        <v>0</v>
      </c>
      <c r="F28" s="247">
        <f>SUM(B28:E28)</f>
        <v>785.5219999999999</v>
      </c>
      <c r="G28" s="248">
        <f>F28/$F$9</f>
        <v>0.013930409983449256</v>
      </c>
      <c r="H28" s="245">
        <v>428.823</v>
      </c>
      <c r="I28" s="246">
        <v>353.83</v>
      </c>
      <c r="J28" s="247"/>
      <c r="K28" s="246"/>
      <c r="L28" s="247">
        <f>SUM(H28:K28)</f>
        <v>782.653</v>
      </c>
      <c r="M28" s="249">
        <f>IF(ISERROR(F28/L28-1),"         /0",(F28/L28-1))</f>
        <v>0.0036657369230039816</v>
      </c>
      <c r="N28" s="245">
        <v>4403.961</v>
      </c>
      <c r="O28" s="246">
        <v>3709.763</v>
      </c>
      <c r="P28" s="247">
        <v>7.07</v>
      </c>
      <c r="Q28" s="246">
        <v>37.173</v>
      </c>
      <c r="R28" s="247">
        <f>SUM(N28:Q28)</f>
        <v>8157.967</v>
      </c>
      <c r="S28" s="248">
        <f>R28/$R$9</f>
        <v>0.013354983882991937</v>
      </c>
      <c r="T28" s="259">
        <v>3953.918000000001</v>
      </c>
      <c r="U28" s="246">
        <v>3984.4700000000003</v>
      </c>
      <c r="V28" s="247">
        <v>207.2</v>
      </c>
      <c r="W28" s="246">
        <v>133.83200000000002</v>
      </c>
      <c r="X28" s="247">
        <f>SUM(T28:W28)</f>
        <v>8279.42</v>
      </c>
      <c r="Y28" s="250">
        <f>IF(ISERROR(R28/X28-1),"         /0",IF(R28/X28&gt;5,"  *  ",(R28/X28-1)))</f>
        <v>-0.014669264272135107</v>
      </c>
    </row>
    <row r="29" spans="1:25" ht="19.5" customHeight="1">
      <c r="A29" s="244" t="s">
        <v>335</v>
      </c>
      <c r="B29" s="245">
        <v>17.955</v>
      </c>
      <c r="C29" s="246">
        <v>309.765</v>
      </c>
      <c r="D29" s="247">
        <v>0</v>
      </c>
      <c r="E29" s="246">
        <v>5.096</v>
      </c>
      <c r="F29" s="247">
        <f t="shared" si="9"/>
        <v>332.816</v>
      </c>
      <c r="G29" s="248">
        <f t="shared" si="10"/>
        <v>0.005902143197837422</v>
      </c>
      <c r="H29" s="245">
        <v>73.198</v>
      </c>
      <c r="I29" s="246">
        <v>118.768</v>
      </c>
      <c r="J29" s="247"/>
      <c r="K29" s="246"/>
      <c r="L29" s="247">
        <f t="shared" si="11"/>
        <v>191.966</v>
      </c>
      <c r="M29" s="249">
        <f t="shared" si="16"/>
        <v>0.7337236802350413</v>
      </c>
      <c r="N29" s="245">
        <v>1434.258</v>
      </c>
      <c r="O29" s="246">
        <v>1681.6899999999998</v>
      </c>
      <c r="P29" s="247">
        <v>34.83</v>
      </c>
      <c r="Q29" s="246">
        <v>8.634</v>
      </c>
      <c r="R29" s="247">
        <f t="shared" si="12"/>
        <v>3159.412</v>
      </c>
      <c r="S29" s="248">
        <f t="shared" si="13"/>
        <v>0.005172109220315714</v>
      </c>
      <c r="T29" s="259">
        <v>1696.8300000000006</v>
      </c>
      <c r="U29" s="246">
        <v>1296.782</v>
      </c>
      <c r="V29" s="247">
        <v>75.724</v>
      </c>
      <c r="W29" s="246">
        <v>48.341</v>
      </c>
      <c r="X29" s="247">
        <f t="shared" si="14"/>
        <v>3117.6770000000006</v>
      </c>
      <c r="Y29" s="250">
        <f t="shared" si="15"/>
        <v>0.013386569551624206</v>
      </c>
    </row>
    <row r="30" spans="1:25" ht="19.5" customHeight="1">
      <c r="A30" s="244" t="s">
        <v>327</v>
      </c>
      <c r="B30" s="245">
        <v>311.34600000000006</v>
      </c>
      <c r="C30" s="246">
        <v>20.823999999999998</v>
      </c>
      <c r="D30" s="247">
        <v>0</v>
      </c>
      <c r="E30" s="246">
        <v>0</v>
      </c>
      <c r="F30" s="247">
        <f t="shared" si="9"/>
        <v>332.1700000000001</v>
      </c>
      <c r="G30" s="248">
        <f t="shared" si="10"/>
        <v>0.005890687064400922</v>
      </c>
      <c r="H30" s="245">
        <v>20.503</v>
      </c>
      <c r="I30" s="246">
        <v>1.617</v>
      </c>
      <c r="J30" s="247"/>
      <c r="K30" s="246">
        <v>0</v>
      </c>
      <c r="L30" s="247">
        <f t="shared" si="11"/>
        <v>22.12</v>
      </c>
      <c r="M30" s="249">
        <f t="shared" si="16"/>
        <v>14.016726943942137</v>
      </c>
      <c r="N30" s="245">
        <v>1720.997</v>
      </c>
      <c r="O30" s="246">
        <v>298.073</v>
      </c>
      <c r="P30" s="247">
        <v>98.338</v>
      </c>
      <c r="Q30" s="246">
        <v>82.20500000000001</v>
      </c>
      <c r="R30" s="247">
        <f t="shared" si="12"/>
        <v>2199.6130000000003</v>
      </c>
      <c r="S30" s="248">
        <f t="shared" si="13"/>
        <v>0.0036008721491297465</v>
      </c>
      <c r="T30" s="259">
        <v>1432.9459999999997</v>
      </c>
      <c r="U30" s="246">
        <v>537.7220000000001</v>
      </c>
      <c r="V30" s="247">
        <v>200.274</v>
      </c>
      <c r="W30" s="246">
        <v>122.31</v>
      </c>
      <c r="X30" s="247">
        <f t="shared" si="14"/>
        <v>2293.2519999999995</v>
      </c>
      <c r="Y30" s="250">
        <f t="shared" si="15"/>
        <v>-0.04083240742840266</v>
      </c>
    </row>
    <row r="31" spans="1:25" ht="19.5" customHeight="1">
      <c r="A31" s="244" t="s">
        <v>342</v>
      </c>
      <c r="B31" s="245">
        <v>310.094</v>
      </c>
      <c r="C31" s="246">
        <v>0</v>
      </c>
      <c r="D31" s="247">
        <v>0</v>
      </c>
      <c r="E31" s="246">
        <v>0</v>
      </c>
      <c r="F31" s="247">
        <f>SUM(B31:E31)</f>
        <v>310.094</v>
      </c>
      <c r="G31" s="248">
        <f>F31/$F$9</f>
        <v>0.0054991923248587735</v>
      </c>
      <c r="H31" s="245">
        <v>288.014</v>
      </c>
      <c r="I31" s="246">
        <v>0</v>
      </c>
      <c r="J31" s="247"/>
      <c r="K31" s="246"/>
      <c r="L31" s="247">
        <f>SUM(H31:K31)</f>
        <v>288.014</v>
      </c>
      <c r="M31" s="249">
        <f>IF(ISERROR(F31/L31-1),"         /0",(F31/L31-1))</f>
        <v>0.0766629399959724</v>
      </c>
      <c r="N31" s="245">
        <v>4214.658</v>
      </c>
      <c r="O31" s="246">
        <v>98.85800000000002</v>
      </c>
      <c r="P31" s="247">
        <v>0</v>
      </c>
      <c r="Q31" s="246">
        <v>68.792</v>
      </c>
      <c r="R31" s="247">
        <f>SUM(N31:Q31)</f>
        <v>4382.308000000001</v>
      </c>
      <c r="S31" s="248">
        <f>R31/$R$9</f>
        <v>0.007174048719528609</v>
      </c>
      <c r="T31" s="259">
        <v>3844.0740000000005</v>
      </c>
      <c r="U31" s="246">
        <v>129.892</v>
      </c>
      <c r="V31" s="247">
        <v>100.279</v>
      </c>
      <c r="W31" s="246">
        <v>8.466999999999999</v>
      </c>
      <c r="X31" s="247">
        <f>SUM(T31:W31)</f>
        <v>4082.7120000000004</v>
      </c>
      <c r="Y31" s="250">
        <f>IF(ISERROR(R31/X31-1),"         /0",IF(R31/X31&gt;5,"  *  ",(R31/X31-1)))</f>
        <v>0.07338161496573847</v>
      </c>
    </row>
    <row r="32" spans="1:25" ht="19.5" customHeight="1">
      <c r="A32" s="244" t="s">
        <v>326</v>
      </c>
      <c r="B32" s="245">
        <v>102.978</v>
      </c>
      <c r="C32" s="246">
        <v>26.976</v>
      </c>
      <c r="D32" s="247">
        <v>99.869</v>
      </c>
      <c r="E32" s="246">
        <v>0.946</v>
      </c>
      <c r="F32" s="247">
        <f t="shared" si="9"/>
        <v>230.769</v>
      </c>
      <c r="G32" s="248">
        <f t="shared" si="10"/>
        <v>0.0040924465278764964</v>
      </c>
      <c r="H32" s="245">
        <v>29.102</v>
      </c>
      <c r="I32" s="246">
        <v>0.022</v>
      </c>
      <c r="J32" s="247">
        <v>0</v>
      </c>
      <c r="K32" s="246">
        <v>0</v>
      </c>
      <c r="L32" s="247">
        <f t="shared" si="11"/>
        <v>29.124</v>
      </c>
      <c r="M32" s="249">
        <f t="shared" si="16"/>
        <v>6.9236711990111255</v>
      </c>
      <c r="N32" s="245">
        <v>296.986</v>
      </c>
      <c r="O32" s="246">
        <v>59.146</v>
      </c>
      <c r="P32" s="247">
        <v>983.8539999999999</v>
      </c>
      <c r="Q32" s="246">
        <v>271.575</v>
      </c>
      <c r="R32" s="247">
        <f t="shared" si="12"/>
        <v>1611.561</v>
      </c>
      <c r="S32" s="248">
        <f t="shared" si="13"/>
        <v>0.002638202775453538</v>
      </c>
      <c r="T32" s="259">
        <v>1315.926</v>
      </c>
      <c r="U32" s="246">
        <v>557.444</v>
      </c>
      <c r="V32" s="247">
        <v>0.24</v>
      </c>
      <c r="W32" s="246">
        <v>41.202</v>
      </c>
      <c r="X32" s="247">
        <f t="shared" si="14"/>
        <v>1914.812</v>
      </c>
      <c r="Y32" s="250">
        <f t="shared" si="15"/>
        <v>-0.15837116124193917</v>
      </c>
    </row>
    <row r="33" spans="1:25" ht="19.5" customHeight="1">
      <c r="A33" s="244" t="s">
        <v>324</v>
      </c>
      <c r="B33" s="245">
        <v>48.53399999999999</v>
      </c>
      <c r="C33" s="246">
        <v>86.41499999999999</v>
      </c>
      <c r="D33" s="247">
        <v>0.615</v>
      </c>
      <c r="E33" s="246">
        <v>2.097</v>
      </c>
      <c r="F33" s="247">
        <f t="shared" si="9"/>
        <v>137.661</v>
      </c>
      <c r="G33" s="248">
        <f t="shared" si="10"/>
        <v>0.0024412736609943555</v>
      </c>
      <c r="H33" s="245">
        <v>38.575</v>
      </c>
      <c r="I33" s="246">
        <v>44.769</v>
      </c>
      <c r="J33" s="247">
        <v>0</v>
      </c>
      <c r="K33" s="246">
        <v>0</v>
      </c>
      <c r="L33" s="247">
        <f t="shared" si="11"/>
        <v>83.344</v>
      </c>
      <c r="M33" s="249" t="s">
        <v>43</v>
      </c>
      <c r="N33" s="245">
        <v>489.299</v>
      </c>
      <c r="O33" s="246">
        <v>1004.4490000000001</v>
      </c>
      <c r="P33" s="247">
        <v>42.717999999999996</v>
      </c>
      <c r="Q33" s="246">
        <v>68.357</v>
      </c>
      <c r="R33" s="247">
        <f t="shared" si="12"/>
        <v>1604.823</v>
      </c>
      <c r="S33" s="248">
        <f t="shared" si="13"/>
        <v>0.0026271723457639354</v>
      </c>
      <c r="T33" s="259">
        <v>549.2700000000001</v>
      </c>
      <c r="U33" s="246">
        <v>951.637</v>
      </c>
      <c r="V33" s="247">
        <v>0</v>
      </c>
      <c r="W33" s="246">
        <v>0</v>
      </c>
      <c r="X33" s="247">
        <f t="shared" si="14"/>
        <v>1500.9070000000002</v>
      </c>
      <c r="Y33" s="250">
        <f t="shared" si="15"/>
        <v>0.06923546895310628</v>
      </c>
    </row>
    <row r="34" spans="1:25" ht="19.5" customHeight="1">
      <c r="A34" s="244" t="s">
        <v>328</v>
      </c>
      <c r="B34" s="245">
        <v>78.25</v>
      </c>
      <c r="C34" s="246">
        <v>44.317</v>
      </c>
      <c r="D34" s="247">
        <v>0</v>
      </c>
      <c r="E34" s="246">
        <v>0</v>
      </c>
      <c r="F34" s="247">
        <f t="shared" si="9"/>
        <v>122.56700000000001</v>
      </c>
      <c r="G34" s="248">
        <f t="shared" si="10"/>
        <v>0.0021735973791204132</v>
      </c>
      <c r="H34" s="245">
        <v>95.475</v>
      </c>
      <c r="I34" s="246">
        <v>48.513</v>
      </c>
      <c r="J34" s="247"/>
      <c r="K34" s="246"/>
      <c r="L34" s="247">
        <f t="shared" si="11"/>
        <v>143.988</v>
      </c>
      <c r="M34" s="249">
        <f t="shared" si="16"/>
        <v>-0.1487693418896019</v>
      </c>
      <c r="N34" s="245">
        <v>603.704</v>
      </c>
      <c r="O34" s="246">
        <v>268.92299999999994</v>
      </c>
      <c r="P34" s="247">
        <v>0</v>
      </c>
      <c r="Q34" s="246">
        <v>0</v>
      </c>
      <c r="R34" s="247">
        <f t="shared" si="12"/>
        <v>872.627</v>
      </c>
      <c r="S34" s="248">
        <f t="shared" si="13"/>
        <v>0.0014285323194937667</v>
      </c>
      <c r="T34" s="259">
        <v>896.8290000000001</v>
      </c>
      <c r="U34" s="246">
        <v>457.7659999999999</v>
      </c>
      <c r="V34" s="247">
        <v>0</v>
      </c>
      <c r="W34" s="246">
        <v>0</v>
      </c>
      <c r="X34" s="247">
        <f t="shared" si="14"/>
        <v>1354.595</v>
      </c>
      <c r="Y34" s="250">
        <f t="shared" si="15"/>
        <v>-0.35580228776866896</v>
      </c>
    </row>
    <row r="35" spans="1:25" ht="19.5" customHeight="1" thickBot="1">
      <c r="A35" s="244" t="s">
        <v>274</v>
      </c>
      <c r="B35" s="245">
        <v>45.976</v>
      </c>
      <c r="C35" s="246">
        <v>233.225</v>
      </c>
      <c r="D35" s="247">
        <v>1.84</v>
      </c>
      <c r="E35" s="246">
        <v>94.559</v>
      </c>
      <c r="F35" s="247">
        <f t="shared" si="9"/>
        <v>375.6</v>
      </c>
      <c r="G35" s="248">
        <f t="shared" si="10"/>
        <v>0.0066608726296444164</v>
      </c>
      <c r="H35" s="245">
        <v>467.746</v>
      </c>
      <c r="I35" s="246">
        <v>220.75099999999998</v>
      </c>
      <c r="J35" s="247">
        <v>0.1</v>
      </c>
      <c r="K35" s="246">
        <v>68.368</v>
      </c>
      <c r="L35" s="247">
        <f t="shared" si="11"/>
        <v>756.9649999999999</v>
      </c>
      <c r="M35" s="249">
        <f>IF(ISERROR(F35/L35-1),"         /0",(F35/L35-1))</f>
        <v>-0.5038079699854021</v>
      </c>
      <c r="N35" s="245">
        <v>877.2789999999998</v>
      </c>
      <c r="O35" s="246">
        <v>3504.7580000000003</v>
      </c>
      <c r="P35" s="247">
        <v>780.85</v>
      </c>
      <c r="Q35" s="246">
        <v>1106.8519999999999</v>
      </c>
      <c r="R35" s="247">
        <f t="shared" si="12"/>
        <v>6269.7390000000005</v>
      </c>
      <c r="S35" s="248">
        <f t="shared" si="13"/>
        <v>0.010263863937616566</v>
      </c>
      <c r="T35" s="259">
        <v>2912.4770000000008</v>
      </c>
      <c r="U35" s="246">
        <v>3442.435</v>
      </c>
      <c r="V35" s="247">
        <v>131.19299999999998</v>
      </c>
      <c r="W35" s="246">
        <v>1030.156</v>
      </c>
      <c r="X35" s="247">
        <f t="shared" si="14"/>
        <v>7516.261</v>
      </c>
      <c r="Y35" s="250">
        <f t="shared" si="15"/>
        <v>-0.1658433628103122</v>
      </c>
    </row>
    <row r="36" spans="1:25" s="111" customFormat="1" ht="19.5" customHeight="1">
      <c r="A36" s="118" t="s">
        <v>51</v>
      </c>
      <c r="B36" s="115">
        <f>SUM(B37:B45)</f>
        <v>2785.613</v>
      </c>
      <c r="C36" s="114">
        <f>SUM(C37:C45)</f>
        <v>3084.6759999999995</v>
      </c>
      <c r="D36" s="113">
        <f>SUM(D37:D45)</f>
        <v>0</v>
      </c>
      <c r="E36" s="114">
        <f>SUM(E37:E45)</f>
        <v>10.637</v>
      </c>
      <c r="F36" s="113">
        <f t="shared" si="9"/>
        <v>5880.925999999999</v>
      </c>
      <c r="G36" s="116">
        <f t="shared" si="10"/>
        <v>0.10429206344612409</v>
      </c>
      <c r="H36" s="115">
        <f>SUM(H37:H45)</f>
        <v>2685.5890000000004</v>
      </c>
      <c r="I36" s="143">
        <f>SUM(I37:I45)</f>
        <v>2580.464</v>
      </c>
      <c r="J36" s="113">
        <f>SUM(J37:J45)</f>
        <v>538.508</v>
      </c>
      <c r="K36" s="114">
        <f>SUM(K37:K45)</f>
        <v>645.928</v>
      </c>
      <c r="L36" s="113">
        <f t="shared" si="11"/>
        <v>6450.489</v>
      </c>
      <c r="M36" s="117">
        <f t="shared" si="16"/>
        <v>-0.08829764689157693</v>
      </c>
      <c r="N36" s="115">
        <f>SUM(N37:N45)</f>
        <v>30496.177000000003</v>
      </c>
      <c r="O36" s="114">
        <f>SUM(O37:O45)</f>
        <v>30882.289</v>
      </c>
      <c r="P36" s="113">
        <f>SUM(P37:P45)</f>
        <v>6862.120000000001</v>
      </c>
      <c r="Q36" s="114">
        <f>SUM(Q37:Q45)</f>
        <v>5405.2480000000005</v>
      </c>
      <c r="R36" s="113">
        <f t="shared" si="12"/>
        <v>73645.834</v>
      </c>
      <c r="S36" s="116">
        <f t="shared" si="13"/>
        <v>0.1205617681610504</v>
      </c>
      <c r="T36" s="115">
        <f>SUM(T37:T45)</f>
        <v>29164.015000000007</v>
      </c>
      <c r="U36" s="114">
        <f>SUM(U37:U45)</f>
        <v>29284.266</v>
      </c>
      <c r="V36" s="113">
        <f>SUM(V37:V45)</f>
        <v>6332.489</v>
      </c>
      <c r="W36" s="114">
        <f>SUM(W37:W45)</f>
        <v>5653.045</v>
      </c>
      <c r="X36" s="113">
        <f t="shared" si="14"/>
        <v>70433.815</v>
      </c>
      <c r="Y36" s="112">
        <f t="shared" si="15"/>
        <v>0.045603365372158144</v>
      </c>
    </row>
    <row r="37" spans="1:25" ht="19.5" customHeight="1">
      <c r="A37" s="237" t="s">
        <v>347</v>
      </c>
      <c r="B37" s="238">
        <v>714.68</v>
      </c>
      <c r="C37" s="239">
        <v>1124.269</v>
      </c>
      <c r="D37" s="240">
        <v>0</v>
      </c>
      <c r="E37" s="239">
        <v>0</v>
      </c>
      <c r="F37" s="240">
        <f t="shared" si="9"/>
        <v>1838.949</v>
      </c>
      <c r="G37" s="241">
        <f t="shared" si="10"/>
        <v>0.0326118345617997</v>
      </c>
      <c r="H37" s="238">
        <v>602.816</v>
      </c>
      <c r="I37" s="261">
        <v>982.999</v>
      </c>
      <c r="J37" s="240">
        <v>0</v>
      </c>
      <c r="K37" s="239">
        <v>0</v>
      </c>
      <c r="L37" s="240">
        <f t="shared" si="11"/>
        <v>1585.815</v>
      </c>
      <c r="M37" s="242">
        <f t="shared" si="16"/>
        <v>0.15962391577832213</v>
      </c>
      <c r="N37" s="238">
        <v>7484.569</v>
      </c>
      <c r="O37" s="239">
        <v>11549.999</v>
      </c>
      <c r="P37" s="240">
        <v>9.733</v>
      </c>
      <c r="Q37" s="239">
        <v>0</v>
      </c>
      <c r="R37" s="240">
        <f t="shared" si="12"/>
        <v>19044.301</v>
      </c>
      <c r="S37" s="241">
        <f t="shared" si="13"/>
        <v>0.031176435614148384</v>
      </c>
      <c r="T37" s="238">
        <v>6792.994000000001</v>
      </c>
      <c r="U37" s="239">
        <v>10014.12</v>
      </c>
      <c r="V37" s="240">
        <v>0</v>
      </c>
      <c r="W37" s="239">
        <v>0</v>
      </c>
      <c r="X37" s="240">
        <f t="shared" si="14"/>
        <v>16807.114</v>
      </c>
      <c r="Y37" s="243">
        <f t="shared" si="15"/>
        <v>0.13310952731087555</v>
      </c>
    </row>
    <row r="38" spans="1:25" ht="19.5" customHeight="1">
      <c r="A38" s="244" t="s">
        <v>354</v>
      </c>
      <c r="B38" s="245">
        <v>808.48</v>
      </c>
      <c r="C38" s="246">
        <v>576.062</v>
      </c>
      <c r="D38" s="247">
        <v>0</v>
      </c>
      <c r="E38" s="246">
        <v>0</v>
      </c>
      <c r="F38" s="247">
        <f t="shared" si="9"/>
        <v>1384.542</v>
      </c>
      <c r="G38" s="248">
        <f t="shared" si="10"/>
        <v>0.024553402322665438</v>
      </c>
      <c r="H38" s="245">
        <v>909.01</v>
      </c>
      <c r="I38" s="264">
        <v>483.834</v>
      </c>
      <c r="J38" s="247">
        <v>538.508</v>
      </c>
      <c r="K38" s="246"/>
      <c r="L38" s="247">
        <f t="shared" si="11"/>
        <v>1931.352</v>
      </c>
      <c r="M38" s="249">
        <f t="shared" si="16"/>
        <v>-0.28312291078995444</v>
      </c>
      <c r="N38" s="245">
        <v>9248.826000000001</v>
      </c>
      <c r="O38" s="246">
        <v>5429.235000000001</v>
      </c>
      <c r="P38" s="247">
        <v>6850.113000000001</v>
      </c>
      <c r="Q38" s="246"/>
      <c r="R38" s="247">
        <f t="shared" si="12"/>
        <v>21528.174000000003</v>
      </c>
      <c r="S38" s="248">
        <f t="shared" si="13"/>
        <v>0.035242655038963275</v>
      </c>
      <c r="T38" s="245">
        <v>8570.534</v>
      </c>
      <c r="U38" s="246">
        <v>4937.383000000001</v>
      </c>
      <c r="V38" s="247">
        <v>6332.489</v>
      </c>
      <c r="W38" s="246">
        <v>40.074</v>
      </c>
      <c r="X38" s="247">
        <f t="shared" si="14"/>
        <v>19880.480000000003</v>
      </c>
      <c r="Y38" s="250">
        <f t="shared" si="15"/>
        <v>0.08287999082517117</v>
      </c>
    </row>
    <row r="39" spans="1:25" ht="19.5" customHeight="1">
      <c r="A39" s="244" t="s">
        <v>429</v>
      </c>
      <c r="B39" s="245">
        <v>737.398</v>
      </c>
      <c r="C39" s="246">
        <v>111.638</v>
      </c>
      <c r="D39" s="247">
        <v>0</v>
      </c>
      <c r="E39" s="246">
        <v>0</v>
      </c>
      <c r="F39" s="247">
        <f t="shared" si="9"/>
        <v>849.0360000000001</v>
      </c>
      <c r="G39" s="248">
        <f t="shared" si="10"/>
        <v>0.015056764254480236</v>
      </c>
      <c r="H39" s="245">
        <v>782.25</v>
      </c>
      <c r="I39" s="264">
        <v>33.187</v>
      </c>
      <c r="J39" s="247"/>
      <c r="K39" s="246"/>
      <c r="L39" s="247">
        <f t="shared" si="11"/>
        <v>815.437</v>
      </c>
      <c r="M39" s="249">
        <f t="shared" si="16"/>
        <v>0.041203673613044334</v>
      </c>
      <c r="N39" s="245">
        <v>8788.47</v>
      </c>
      <c r="O39" s="246">
        <v>1394.886</v>
      </c>
      <c r="P39" s="247"/>
      <c r="Q39" s="246"/>
      <c r="R39" s="247">
        <f t="shared" si="12"/>
        <v>10183.356</v>
      </c>
      <c r="S39" s="248">
        <f t="shared" si="13"/>
        <v>0.016670642974502013</v>
      </c>
      <c r="T39" s="245">
        <v>8943.475000000002</v>
      </c>
      <c r="U39" s="246">
        <v>783.697</v>
      </c>
      <c r="V39" s="247"/>
      <c r="W39" s="246"/>
      <c r="X39" s="247">
        <f t="shared" si="14"/>
        <v>9727.172000000002</v>
      </c>
      <c r="Y39" s="250">
        <f t="shared" si="15"/>
        <v>0.04689790619514045</v>
      </c>
    </row>
    <row r="40" spans="1:25" ht="19.5" customHeight="1">
      <c r="A40" s="244" t="s">
        <v>352</v>
      </c>
      <c r="B40" s="245">
        <v>138.62</v>
      </c>
      <c r="C40" s="246">
        <v>251.62199999999999</v>
      </c>
      <c r="D40" s="247">
        <v>0</v>
      </c>
      <c r="E40" s="246">
        <v>0</v>
      </c>
      <c r="F40" s="247">
        <f t="shared" si="9"/>
        <v>390.24199999999996</v>
      </c>
      <c r="G40" s="248">
        <f t="shared" si="10"/>
        <v>0.006920533164903343</v>
      </c>
      <c r="H40" s="245">
        <v>57.36</v>
      </c>
      <c r="I40" s="264">
        <v>270.96</v>
      </c>
      <c r="J40" s="247"/>
      <c r="K40" s="246"/>
      <c r="L40" s="247">
        <f t="shared" si="11"/>
        <v>328.32</v>
      </c>
      <c r="M40" s="249">
        <f t="shared" si="16"/>
        <v>0.18860258284600384</v>
      </c>
      <c r="N40" s="245">
        <v>893.6139999999999</v>
      </c>
      <c r="O40" s="246">
        <v>2786.211</v>
      </c>
      <c r="P40" s="247"/>
      <c r="Q40" s="246">
        <v>5373.911000000001</v>
      </c>
      <c r="R40" s="247">
        <f t="shared" si="12"/>
        <v>9053.736</v>
      </c>
      <c r="S40" s="248">
        <f t="shared" si="13"/>
        <v>0.014821400768213932</v>
      </c>
      <c r="T40" s="245">
        <v>397.30899999999997</v>
      </c>
      <c r="U40" s="246">
        <v>3453.792</v>
      </c>
      <c r="V40" s="247"/>
      <c r="W40" s="246"/>
      <c r="X40" s="247">
        <f t="shared" si="14"/>
        <v>3851.1009999999997</v>
      </c>
      <c r="Y40" s="250">
        <f t="shared" si="15"/>
        <v>1.3509474303582278</v>
      </c>
    </row>
    <row r="41" spans="1:25" ht="19.5" customHeight="1">
      <c r="A41" s="244" t="s">
        <v>351</v>
      </c>
      <c r="B41" s="245">
        <v>148.906</v>
      </c>
      <c r="C41" s="246">
        <v>228.932</v>
      </c>
      <c r="D41" s="247">
        <v>0</v>
      </c>
      <c r="E41" s="246">
        <v>10.637</v>
      </c>
      <c r="F41" s="247">
        <f>SUM(B41:E41)</f>
        <v>388.47499999999997</v>
      </c>
      <c r="G41" s="248">
        <f>F41/$F$9</f>
        <v>0.006889197270503499</v>
      </c>
      <c r="H41" s="245">
        <v>211.67800000000003</v>
      </c>
      <c r="I41" s="264">
        <v>270.962</v>
      </c>
      <c r="J41" s="247"/>
      <c r="K41" s="246"/>
      <c r="L41" s="247">
        <f>SUM(H41:K41)</f>
        <v>482.64</v>
      </c>
      <c r="M41" s="249">
        <f>IF(ISERROR(F41/L41-1),"         /0",(F41/L41-1))</f>
        <v>-0.19510401127134103</v>
      </c>
      <c r="N41" s="245">
        <v>1662.573</v>
      </c>
      <c r="O41" s="246">
        <v>2585.455</v>
      </c>
      <c r="P41" s="247">
        <v>0</v>
      </c>
      <c r="Q41" s="246">
        <v>10.637</v>
      </c>
      <c r="R41" s="247">
        <f>SUM(N41:Q41)</f>
        <v>4258.665</v>
      </c>
      <c r="S41" s="248">
        <f>R41/$R$9</f>
        <v>0.006971639188790769</v>
      </c>
      <c r="T41" s="245">
        <v>1567.6919999999998</v>
      </c>
      <c r="U41" s="246">
        <v>2807.152</v>
      </c>
      <c r="V41" s="247">
        <v>0</v>
      </c>
      <c r="W41" s="246">
        <v>0</v>
      </c>
      <c r="X41" s="247">
        <f>SUM(T41:W41)</f>
        <v>4374.844</v>
      </c>
      <c r="Y41" s="250">
        <f>IF(ISERROR(R41/X41-1),"         /0",IF(R41/X41&gt;5,"  *  ",(R41/X41-1)))</f>
        <v>-0.026556146916324352</v>
      </c>
    </row>
    <row r="42" spans="1:25" ht="19.5" customHeight="1">
      <c r="A42" s="244" t="s">
        <v>353</v>
      </c>
      <c r="B42" s="245">
        <v>28.755</v>
      </c>
      <c r="C42" s="246">
        <v>344.40999999999997</v>
      </c>
      <c r="D42" s="247">
        <v>0</v>
      </c>
      <c r="E42" s="246">
        <v>0</v>
      </c>
      <c r="F42" s="247">
        <f>SUM(B42:E42)</f>
        <v>373.16499999999996</v>
      </c>
      <c r="G42" s="248">
        <f>F42/$F$9</f>
        <v>0.00661769045484893</v>
      </c>
      <c r="H42" s="245">
        <v>10.041</v>
      </c>
      <c r="I42" s="264">
        <v>223.61599999999999</v>
      </c>
      <c r="J42" s="247"/>
      <c r="K42" s="246"/>
      <c r="L42" s="247">
        <f>SUM(H42:K42)</f>
        <v>233.65699999999998</v>
      </c>
      <c r="M42" s="249">
        <f>IF(ISERROR(F42/L42-1),"         /0",(F42/L42-1))</f>
        <v>0.5970632165952656</v>
      </c>
      <c r="N42" s="245">
        <v>248.86399999999998</v>
      </c>
      <c r="O42" s="246">
        <v>2782.4700000000003</v>
      </c>
      <c r="P42" s="247"/>
      <c r="Q42" s="246"/>
      <c r="R42" s="247">
        <f>SUM(N42:Q42)</f>
        <v>3031.3340000000003</v>
      </c>
      <c r="S42" s="248">
        <f>R42/$R$9</f>
        <v>0.004962439381523054</v>
      </c>
      <c r="T42" s="245">
        <v>254.739</v>
      </c>
      <c r="U42" s="246">
        <v>2573.463</v>
      </c>
      <c r="V42" s="247"/>
      <c r="W42" s="246"/>
      <c r="X42" s="247">
        <f>SUM(T42:W42)</f>
        <v>2828.202</v>
      </c>
      <c r="Y42" s="250">
        <f>IF(ISERROR(R42/X42-1),"         /0",IF(R42/X42&gt;5,"  *  ",(R42/X42-1)))</f>
        <v>0.07182372404799953</v>
      </c>
    </row>
    <row r="43" spans="1:25" ht="19.5" customHeight="1">
      <c r="A43" s="244" t="s">
        <v>349</v>
      </c>
      <c r="B43" s="245">
        <v>55.794</v>
      </c>
      <c r="C43" s="246">
        <v>237.653</v>
      </c>
      <c r="D43" s="247">
        <v>0</v>
      </c>
      <c r="E43" s="246">
        <v>0</v>
      </c>
      <c r="F43" s="247">
        <f t="shared" si="9"/>
        <v>293.447</v>
      </c>
      <c r="G43" s="248">
        <f t="shared" si="10"/>
        <v>0.0052039752144602365</v>
      </c>
      <c r="H43" s="245">
        <v>32.855</v>
      </c>
      <c r="I43" s="264">
        <v>251.118</v>
      </c>
      <c r="J43" s="247"/>
      <c r="K43" s="246"/>
      <c r="L43" s="247">
        <f t="shared" si="11"/>
        <v>283.973</v>
      </c>
      <c r="M43" s="249">
        <f t="shared" si="16"/>
        <v>0.03336232670007355</v>
      </c>
      <c r="N43" s="245">
        <v>650.9150000000001</v>
      </c>
      <c r="O43" s="246">
        <v>2584.949</v>
      </c>
      <c r="P43" s="247">
        <v>2.226</v>
      </c>
      <c r="Q43" s="246">
        <v>0</v>
      </c>
      <c r="R43" s="247">
        <f t="shared" si="12"/>
        <v>3238.09</v>
      </c>
      <c r="S43" s="248">
        <f t="shared" si="13"/>
        <v>0.005300908885961094</v>
      </c>
      <c r="T43" s="245">
        <v>447.78900000000004</v>
      </c>
      <c r="U43" s="246">
        <v>2579.805</v>
      </c>
      <c r="V43" s="247">
        <v>0</v>
      </c>
      <c r="W43" s="246">
        <v>0</v>
      </c>
      <c r="X43" s="247">
        <f t="shared" si="14"/>
        <v>3027.594</v>
      </c>
      <c r="Y43" s="250">
        <f t="shared" si="15"/>
        <v>0.06952583470571017</v>
      </c>
    </row>
    <row r="44" spans="1:25" ht="19.5" customHeight="1">
      <c r="A44" s="244" t="s">
        <v>348</v>
      </c>
      <c r="B44" s="245">
        <v>55.596</v>
      </c>
      <c r="C44" s="246">
        <v>99.667</v>
      </c>
      <c r="D44" s="247">
        <v>0</v>
      </c>
      <c r="E44" s="246">
        <v>0</v>
      </c>
      <c r="F44" s="247">
        <f t="shared" si="9"/>
        <v>155.263</v>
      </c>
      <c r="G44" s="248">
        <f t="shared" si="10"/>
        <v>0.002753426696210013</v>
      </c>
      <c r="H44" s="245">
        <v>0</v>
      </c>
      <c r="I44" s="264">
        <v>0</v>
      </c>
      <c r="J44" s="247">
        <v>0</v>
      </c>
      <c r="K44" s="246"/>
      <c r="L44" s="247">
        <f t="shared" si="11"/>
        <v>0</v>
      </c>
      <c r="M44" s="249" t="str">
        <f t="shared" si="16"/>
        <v>         /0</v>
      </c>
      <c r="N44" s="245">
        <v>503.03400000000005</v>
      </c>
      <c r="O44" s="246">
        <v>786.5840000000001</v>
      </c>
      <c r="P44" s="247">
        <v>0</v>
      </c>
      <c r="Q44" s="246">
        <v>0</v>
      </c>
      <c r="R44" s="247">
        <f t="shared" si="12"/>
        <v>1289.6180000000002</v>
      </c>
      <c r="S44" s="248">
        <f t="shared" si="13"/>
        <v>0.002111166618498984</v>
      </c>
      <c r="T44" s="245">
        <v>637.9760000000001</v>
      </c>
      <c r="U44" s="246">
        <v>858.873</v>
      </c>
      <c r="V44" s="247">
        <v>0</v>
      </c>
      <c r="W44" s="246">
        <v>0</v>
      </c>
      <c r="X44" s="247">
        <f t="shared" si="14"/>
        <v>1496.8490000000002</v>
      </c>
      <c r="Y44" s="250">
        <f t="shared" si="15"/>
        <v>-0.13844482643205824</v>
      </c>
    </row>
    <row r="45" spans="1:25" ht="19.5" customHeight="1" thickBot="1">
      <c r="A45" s="244" t="s">
        <v>274</v>
      </c>
      <c r="B45" s="245">
        <v>97.384</v>
      </c>
      <c r="C45" s="246">
        <v>110.423</v>
      </c>
      <c r="D45" s="247">
        <v>0</v>
      </c>
      <c r="E45" s="246">
        <v>0</v>
      </c>
      <c r="F45" s="247">
        <f t="shared" si="9"/>
        <v>207.80700000000002</v>
      </c>
      <c r="G45" s="248">
        <f t="shared" si="10"/>
        <v>0.003685239506252708</v>
      </c>
      <c r="H45" s="245">
        <v>79.57900000000001</v>
      </c>
      <c r="I45" s="264">
        <v>63.788</v>
      </c>
      <c r="J45" s="247">
        <v>0</v>
      </c>
      <c r="K45" s="246">
        <v>645.928</v>
      </c>
      <c r="L45" s="247">
        <f t="shared" si="11"/>
        <v>789.2950000000001</v>
      </c>
      <c r="M45" s="249">
        <f t="shared" si="16"/>
        <v>-0.736718210554989</v>
      </c>
      <c r="N45" s="245">
        <v>1015.3120000000001</v>
      </c>
      <c r="O45" s="246">
        <v>982.5</v>
      </c>
      <c r="P45" s="247">
        <v>0.048</v>
      </c>
      <c r="Q45" s="246">
        <v>20.700000000000003</v>
      </c>
      <c r="R45" s="247">
        <f t="shared" si="12"/>
        <v>2018.5600000000002</v>
      </c>
      <c r="S45" s="248">
        <f t="shared" si="13"/>
        <v>0.0033044796904488838</v>
      </c>
      <c r="T45" s="245">
        <v>1551.507</v>
      </c>
      <c r="U45" s="246">
        <v>1275.9809999999998</v>
      </c>
      <c r="V45" s="247">
        <v>0</v>
      </c>
      <c r="W45" s="246">
        <v>5612.9710000000005</v>
      </c>
      <c r="X45" s="247">
        <f t="shared" si="14"/>
        <v>8440.459</v>
      </c>
      <c r="Y45" s="250">
        <f t="shared" si="15"/>
        <v>-0.7608471292852675</v>
      </c>
    </row>
    <row r="46" spans="1:25" s="111" customFormat="1" ht="19.5" customHeight="1">
      <c r="A46" s="118" t="s">
        <v>50</v>
      </c>
      <c r="B46" s="115">
        <f>SUM(B47:B58)</f>
        <v>3375.571</v>
      </c>
      <c r="C46" s="114">
        <f>SUM(C47:C58)</f>
        <v>2148.515</v>
      </c>
      <c r="D46" s="113">
        <f>SUM(D47:D58)</f>
        <v>170.236</v>
      </c>
      <c r="E46" s="114">
        <f>SUM(E47:E58)</f>
        <v>274.674</v>
      </c>
      <c r="F46" s="113">
        <f t="shared" si="9"/>
        <v>5968.995999999999</v>
      </c>
      <c r="G46" s="116">
        <f t="shared" si="10"/>
        <v>0.10585389265936367</v>
      </c>
      <c r="H46" s="115">
        <f>SUM(H47:H58)</f>
        <v>2742.1870000000004</v>
      </c>
      <c r="I46" s="114">
        <f>SUM(I47:I58)</f>
        <v>1693.7179999999998</v>
      </c>
      <c r="J46" s="113">
        <f>SUM(J47:J58)</f>
        <v>741.275</v>
      </c>
      <c r="K46" s="114">
        <f>SUM(K47:K58)</f>
        <v>676.36</v>
      </c>
      <c r="L46" s="113">
        <f t="shared" si="11"/>
        <v>5853.54</v>
      </c>
      <c r="M46" s="117">
        <f>IF(ISERROR(F46/L46-1),"         /0",(F46/L46-1))</f>
        <v>0.019724132747021228</v>
      </c>
      <c r="N46" s="115">
        <f>SUM(N47:N58)</f>
        <v>32369.303000000007</v>
      </c>
      <c r="O46" s="114">
        <f>SUM(O47:O58)</f>
        <v>18772.105</v>
      </c>
      <c r="P46" s="113">
        <f>SUM(P47:P58)</f>
        <v>6305.967</v>
      </c>
      <c r="Q46" s="114">
        <f>SUM(Q47:Q58)</f>
        <v>4380.344000000001</v>
      </c>
      <c r="R46" s="113">
        <f t="shared" si="12"/>
        <v>61827.71900000001</v>
      </c>
      <c r="S46" s="116">
        <f t="shared" si="13"/>
        <v>0.10121494617067642</v>
      </c>
      <c r="T46" s="115">
        <f>SUM(T47:T58)</f>
        <v>27945.636999999995</v>
      </c>
      <c r="U46" s="114">
        <f>SUM(U47:U58)</f>
        <v>18615.976000000002</v>
      </c>
      <c r="V46" s="113">
        <f>SUM(V47:V58)</f>
        <v>6297.4310000000005</v>
      </c>
      <c r="W46" s="114">
        <f>SUM(W47:W58)</f>
        <v>5462.192</v>
      </c>
      <c r="X46" s="113">
        <f t="shared" si="14"/>
        <v>58321.236</v>
      </c>
      <c r="Y46" s="112">
        <f t="shared" si="15"/>
        <v>0.06012360574799924</v>
      </c>
    </row>
    <row r="47" spans="1:25" s="103" customFormat="1" ht="19.5" customHeight="1">
      <c r="A47" s="237" t="s">
        <v>364</v>
      </c>
      <c r="B47" s="238">
        <v>1819.697</v>
      </c>
      <c r="C47" s="239">
        <v>1101.888</v>
      </c>
      <c r="D47" s="240">
        <v>68.565</v>
      </c>
      <c r="E47" s="239">
        <v>92.71000000000001</v>
      </c>
      <c r="F47" s="240">
        <f t="shared" si="9"/>
        <v>3082.86</v>
      </c>
      <c r="G47" s="241">
        <f t="shared" si="10"/>
        <v>0.05467129338398718</v>
      </c>
      <c r="H47" s="238">
        <v>1605.7540000000001</v>
      </c>
      <c r="I47" s="239">
        <v>967.0849999999999</v>
      </c>
      <c r="J47" s="240">
        <v>482.796</v>
      </c>
      <c r="K47" s="239">
        <v>401.32</v>
      </c>
      <c r="L47" s="240">
        <f t="shared" si="11"/>
        <v>3456.955</v>
      </c>
      <c r="M47" s="242">
        <f>IF(ISERROR(F47/L47-1),"         /0",(F47/L47-1))</f>
        <v>-0.10821517780821555</v>
      </c>
      <c r="N47" s="238">
        <v>16745.683</v>
      </c>
      <c r="O47" s="239">
        <v>8754.830000000004</v>
      </c>
      <c r="P47" s="240">
        <v>4020.544</v>
      </c>
      <c r="Q47" s="239">
        <v>2064.3019999999997</v>
      </c>
      <c r="R47" s="240">
        <f t="shared" si="12"/>
        <v>31585.359000000008</v>
      </c>
      <c r="S47" s="241">
        <f t="shared" si="13"/>
        <v>0.051706750025283806</v>
      </c>
      <c r="T47" s="258">
        <v>16235.38</v>
      </c>
      <c r="U47" s="239">
        <v>10147.857000000004</v>
      </c>
      <c r="V47" s="240">
        <v>2474.5060000000003</v>
      </c>
      <c r="W47" s="239">
        <v>1694.5460000000003</v>
      </c>
      <c r="X47" s="240">
        <f t="shared" si="14"/>
        <v>30552.289000000004</v>
      </c>
      <c r="Y47" s="243">
        <f t="shared" si="15"/>
        <v>0.03381317844957543</v>
      </c>
    </row>
    <row r="48" spans="1:25" s="103" customFormat="1" ht="19.5" customHeight="1">
      <c r="A48" s="381" t="s">
        <v>365</v>
      </c>
      <c r="B48" s="382">
        <v>652.618</v>
      </c>
      <c r="C48" s="383">
        <v>506.67999999999995</v>
      </c>
      <c r="D48" s="384">
        <v>0</v>
      </c>
      <c r="E48" s="383">
        <v>147.97</v>
      </c>
      <c r="F48" s="384">
        <f aca="true" t="shared" si="17" ref="F48:F54">SUM(B48:E48)</f>
        <v>1307.268</v>
      </c>
      <c r="G48" s="387">
        <f aca="true" t="shared" si="18" ref="G48:G54">F48/$F$9</f>
        <v>0.02318302886264642</v>
      </c>
      <c r="H48" s="382">
        <v>461.584</v>
      </c>
      <c r="I48" s="383">
        <v>355.359</v>
      </c>
      <c r="J48" s="384">
        <v>258.081</v>
      </c>
      <c r="K48" s="383">
        <v>274.96</v>
      </c>
      <c r="L48" s="384">
        <f aca="true" t="shared" si="19" ref="L48:L54">SUM(H48:K48)</f>
        <v>1349.984</v>
      </c>
      <c r="M48" s="537">
        <f aca="true" t="shared" si="20" ref="M48:M54">IF(ISERROR(F48/L48-1),"         /0",(F48/L48-1))</f>
        <v>-0.03164185649607687</v>
      </c>
      <c r="N48" s="382">
        <v>7533.2</v>
      </c>
      <c r="O48" s="383">
        <v>5700.074999999999</v>
      </c>
      <c r="P48" s="384">
        <v>2044.446</v>
      </c>
      <c r="Q48" s="383">
        <v>2173.817</v>
      </c>
      <c r="R48" s="384">
        <f aca="true" t="shared" si="21" ref="R48:R54">SUM(N48:Q48)</f>
        <v>17451.537999999997</v>
      </c>
      <c r="S48" s="387">
        <f aca="true" t="shared" si="22" ref="S48:S54">R48/$R$9</f>
        <v>0.028569006067739832</v>
      </c>
      <c r="T48" s="390">
        <v>4102.365000000001</v>
      </c>
      <c r="U48" s="383">
        <v>4931.7210000000005</v>
      </c>
      <c r="V48" s="384">
        <v>3637.673</v>
      </c>
      <c r="W48" s="383">
        <v>3380.988</v>
      </c>
      <c r="X48" s="384">
        <f aca="true" t="shared" si="23" ref="X48:X54">SUM(T48:W48)</f>
        <v>16052.747000000001</v>
      </c>
      <c r="Y48" s="389">
        <f aca="true" t="shared" si="24" ref="Y48:Y54">IF(ISERROR(R48/X48-1),"         /0",IF(R48/X48&gt;5,"  *  ",(R48/X48-1)))</f>
        <v>0.08713717346943772</v>
      </c>
    </row>
    <row r="49" spans="1:25" s="103" customFormat="1" ht="19.5" customHeight="1">
      <c r="A49" s="381" t="s">
        <v>371</v>
      </c>
      <c r="B49" s="382">
        <v>230.185</v>
      </c>
      <c r="C49" s="383">
        <v>267.444</v>
      </c>
      <c r="D49" s="384">
        <v>0</v>
      </c>
      <c r="E49" s="383">
        <v>0</v>
      </c>
      <c r="F49" s="384">
        <f t="shared" si="17"/>
        <v>497.629</v>
      </c>
      <c r="G49" s="387">
        <f t="shared" si="18"/>
        <v>0.00882492914221864</v>
      </c>
      <c r="H49" s="382">
        <v>3.653</v>
      </c>
      <c r="I49" s="383">
        <v>0</v>
      </c>
      <c r="J49" s="384">
        <v>0</v>
      </c>
      <c r="K49" s="383">
        <v>0</v>
      </c>
      <c r="L49" s="384">
        <f t="shared" si="19"/>
        <v>3.653</v>
      </c>
      <c r="M49" s="537" t="s">
        <v>43</v>
      </c>
      <c r="N49" s="382">
        <v>1198.641</v>
      </c>
      <c r="O49" s="383">
        <v>1501.73</v>
      </c>
      <c r="P49" s="384">
        <v>0.133</v>
      </c>
      <c r="Q49" s="383">
        <v>7.010000000000001</v>
      </c>
      <c r="R49" s="384">
        <f t="shared" si="21"/>
        <v>2707.514</v>
      </c>
      <c r="S49" s="387">
        <f t="shared" si="22"/>
        <v>0.004432330485398511</v>
      </c>
      <c r="T49" s="390">
        <v>117.333</v>
      </c>
      <c r="U49" s="383">
        <v>7.5280000000000005</v>
      </c>
      <c r="V49" s="384">
        <v>0</v>
      </c>
      <c r="W49" s="383">
        <v>0</v>
      </c>
      <c r="X49" s="384">
        <f t="shared" si="23"/>
        <v>124.861</v>
      </c>
      <c r="Y49" s="389" t="str">
        <f t="shared" si="24"/>
        <v>  *  </v>
      </c>
    </row>
    <row r="50" spans="1:25" s="103" customFormat="1" ht="19.5" customHeight="1">
      <c r="A50" s="381" t="s">
        <v>369</v>
      </c>
      <c r="B50" s="382">
        <v>159.215</v>
      </c>
      <c r="C50" s="383">
        <v>7.528</v>
      </c>
      <c r="D50" s="384">
        <v>101.671</v>
      </c>
      <c r="E50" s="383">
        <v>33.109</v>
      </c>
      <c r="F50" s="384">
        <f t="shared" si="17"/>
        <v>301.52299999999997</v>
      </c>
      <c r="G50" s="387">
        <f t="shared" si="18"/>
        <v>0.0053471946163692035</v>
      </c>
      <c r="H50" s="382">
        <v>104.969</v>
      </c>
      <c r="I50" s="383">
        <v>17.668</v>
      </c>
      <c r="J50" s="384"/>
      <c r="K50" s="383"/>
      <c r="L50" s="384">
        <f t="shared" si="19"/>
        <v>122.637</v>
      </c>
      <c r="M50" s="537">
        <f t="shared" si="20"/>
        <v>1.4586625569770946</v>
      </c>
      <c r="N50" s="382">
        <v>1405.223</v>
      </c>
      <c r="O50" s="383">
        <v>177.29500000000002</v>
      </c>
      <c r="P50" s="384">
        <v>166.711</v>
      </c>
      <c r="Q50" s="383">
        <v>39.935</v>
      </c>
      <c r="R50" s="384">
        <f t="shared" si="21"/>
        <v>1789.164</v>
      </c>
      <c r="S50" s="387">
        <f t="shared" si="22"/>
        <v>0.002928947418398406</v>
      </c>
      <c r="T50" s="390">
        <v>913.5439999999999</v>
      </c>
      <c r="U50" s="383">
        <v>187.828</v>
      </c>
      <c r="V50" s="384">
        <v>54.752</v>
      </c>
      <c r="W50" s="383">
        <v>0</v>
      </c>
      <c r="X50" s="384">
        <f t="shared" si="23"/>
        <v>1156.1239999999998</v>
      </c>
      <c r="Y50" s="389">
        <f t="shared" si="24"/>
        <v>0.5475537226110696</v>
      </c>
    </row>
    <row r="51" spans="1:25" s="103" customFormat="1" ht="19.5" customHeight="1">
      <c r="A51" s="381" t="s">
        <v>366</v>
      </c>
      <c r="B51" s="382">
        <v>161.034</v>
      </c>
      <c r="C51" s="383">
        <v>112.00299999999999</v>
      </c>
      <c r="D51" s="384">
        <v>0</v>
      </c>
      <c r="E51" s="383">
        <v>0</v>
      </c>
      <c r="F51" s="384">
        <f t="shared" si="17"/>
        <v>273.037</v>
      </c>
      <c r="G51" s="387">
        <f t="shared" si="18"/>
        <v>0.004842025240096438</v>
      </c>
      <c r="H51" s="382">
        <v>161.266</v>
      </c>
      <c r="I51" s="383">
        <v>138.077</v>
      </c>
      <c r="J51" s="384">
        <v>0</v>
      </c>
      <c r="K51" s="383">
        <v>0</v>
      </c>
      <c r="L51" s="384">
        <f t="shared" si="19"/>
        <v>299.34299999999996</v>
      </c>
      <c r="M51" s="537">
        <f t="shared" si="20"/>
        <v>-0.08787912194372338</v>
      </c>
      <c r="N51" s="382">
        <v>1612.938</v>
      </c>
      <c r="O51" s="383">
        <v>937.9659999999998</v>
      </c>
      <c r="P51" s="384">
        <v>0.576</v>
      </c>
      <c r="Q51" s="383">
        <v>0</v>
      </c>
      <c r="R51" s="384">
        <f t="shared" si="21"/>
        <v>2551.48</v>
      </c>
      <c r="S51" s="387">
        <f t="shared" si="22"/>
        <v>0.004176895331615863</v>
      </c>
      <c r="T51" s="390">
        <v>1354.4319999999998</v>
      </c>
      <c r="U51" s="383">
        <v>1053.898</v>
      </c>
      <c r="V51" s="384">
        <v>0</v>
      </c>
      <c r="W51" s="383">
        <v>0</v>
      </c>
      <c r="X51" s="384">
        <f t="shared" si="23"/>
        <v>2408.33</v>
      </c>
      <c r="Y51" s="389">
        <f t="shared" si="24"/>
        <v>0.05943952863602586</v>
      </c>
    </row>
    <row r="52" spans="1:25" s="103" customFormat="1" ht="19.5" customHeight="1">
      <c r="A52" s="381" t="s">
        <v>368</v>
      </c>
      <c r="B52" s="382">
        <v>86.33</v>
      </c>
      <c r="C52" s="383">
        <v>22.483</v>
      </c>
      <c r="D52" s="384">
        <v>0</v>
      </c>
      <c r="E52" s="383">
        <v>0</v>
      </c>
      <c r="F52" s="384">
        <f t="shared" si="17"/>
        <v>108.813</v>
      </c>
      <c r="G52" s="387">
        <f t="shared" si="18"/>
        <v>0.0019296845938485032</v>
      </c>
      <c r="H52" s="382">
        <v>110.50099999999999</v>
      </c>
      <c r="I52" s="383">
        <v>24.24</v>
      </c>
      <c r="J52" s="384">
        <v>0</v>
      </c>
      <c r="K52" s="383">
        <v>0</v>
      </c>
      <c r="L52" s="384">
        <f t="shared" si="19"/>
        <v>134.74099999999999</v>
      </c>
      <c r="M52" s="537">
        <f t="shared" si="20"/>
        <v>-0.1924284367787087</v>
      </c>
      <c r="N52" s="382">
        <v>867.6610000000001</v>
      </c>
      <c r="O52" s="383">
        <v>226.056</v>
      </c>
      <c r="P52" s="384">
        <v>0</v>
      </c>
      <c r="Q52" s="383">
        <v>0</v>
      </c>
      <c r="R52" s="384">
        <f t="shared" si="21"/>
        <v>1093.717</v>
      </c>
      <c r="S52" s="387">
        <f t="shared" si="22"/>
        <v>0.0017904672705288333</v>
      </c>
      <c r="T52" s="390">
        <v>876.9069999999999</v>
      </c>
      <c r="U52" s="383">
        <v>166.23600000000002</v>
      </c>
      <c r="V52" s="384">
        <v>0</v>
      </c>
      <c r="W52" s="383">
        <v>0</v>
      </c>
      <c r="X52" s="384">
        <f t="shared" si="23"/>
        <v>1043.143</v>
      </c>
      <c r="Y52" s="389">
        <f t="shared" si="24"/>
        <v>0.048482326967635325</v>
      </c>
    </row>
    <row r="53" spans="1:25" s="103" customFormat="1" ht="19.5" customHeight="1">
      <c r="A53" s="381" t="s">
        <v>376</v>
      </c>
      <c r="B53" s="382">
        <v>54.498999999999995</v>
      </c>
      <c r="C53" s="383">
        <v>30.962</v>
      </c>
      <c r="D53" s="384">
        <v>0</v>
      </c>
      <c r="E53" s="383">
        <v>0</v>
      </c>
      <c r="F53" s="384">
        <f t="shared" si="17"/>
        <v>85.461</v>
      </c>
      <c r="G53" s="387">
        <f t="shared" si="18"/>
        <v>0.0015155613306763616</v>
      </c>
      <c r="H53" s="382">
        <v>107.475</v>
      </c>
      <c r="I53" s="383">
        <v>40.852000000000004</v>
      </c>
      <c r="J53" s="384"/>
      <c r="K53" s="383"/>
      <c r="L53" s="384">
        <f t="shared" si="19"/>
        <v>148.327</v>
      </c>
      <c r="M53" s="537">
        <f t="shared" si="20"/>
        <v>-0.42383382661282165</v>
      </c>
      <c r="N53" s="382">
        <v>745.9189999999999</v>
      </c>
      <c r="O53" s="383">
        <v>318.517</v>
      </c>
      <c r="P53" s="384">
        <v>0</v>
      </c>
      <c r="Q53" s="383">
        <v>0</v>
      </c>
      <c r="R53" s="384">
        <f t="shared" si="21"/>
        <v>1064.436</v>
      </c>
      <c r="S53" s="387">
        <f t="shared" si="22"/>
        <v>0.001742532866886616</v>
      </c>
      <c r="T53" s="390">
        <v>918.495</v>
      </c>
      <c r="U53" s="383">
        <v>343.9069999999999</v>
      </c>
      <c r="V53" s="384">
        <v>0</v>
      </c>
      <c r="W53" s="383">
        <v>0</v>
      </c>
      <c r="X53" s="384">
        <f t="shared" si="23"/>
        <v>1262.402</v>
      </c>
      <c r="Y53" s="389">
        <f t="shared" si="24"/>
        <v>-0.15681692519498558</v>
      </c>
    </row>
    <row r="54" spans="1:25" s="103" customFormat="1" ht="19.5" customHeight="1">
      <c r="A54" s="244" t="s">
        <v>372</v>
      </c>
      <c r="B54" s="245">
        <v>36.219</v>
      </c>
      <c r="C54" s="246">
        <v>21.847</v>
      </c>
      <c r="D54" s="247">
        <v>0</v>
      </c>
      <c r="E54" s="246">
        <v>0</v>
      </c>
      <c r="F54" s="247">
        <f t="shared" si="17"/>
        <v>58.066</v>
      </c>
      <c r="G54" s="248">
        <f t="shared" si="18"/>
        <v>0.0010297396967862958</v>
      </c>
      <c r="H54" s="245">
        <v>51.867999999999995</v>
      </c>
      <c r="I54" s="246">
        <v>60.752</v>
      </c>
      <c r="J54" s="247">
        <v>0</v>
      </c>
      <c r="K54" s="246"/>
      <c r="L54" s="247">
        <f t="shared" si="19"/>
        <v>112.62</v>
      </c>
      <c r="M54" s="249">
        <f t="shared" si="20"/>
        <v>-0.4844077428520689</v>
      </c>
      <c r="N54" s="245">
        <v>380.586</v>
      </c>
      <c r="O54" s="246">
        <v>476.05899999999997</v>
      </c>
      <c r="P54" s="247">
        <v>0.938</v>
      </c>
      <c r="Q54" s="246">
        <v>0</v>
      </c>
      <c r="R54" s="247">
        <f t="shared" si="21"/>
        <v>857.583</v>
      </c>
      <c r="S54" s="248">
        <f t="shared" si="22"/>
        <v>0.0014039045687887527</v>
      </c>
      <c r="T54" s="259">
        <v>457.279</v>
      </c>
      <c r="U54" s="246">
        <v>721.1170000000001</v>
      </c>
      <c r="V54" s="247">
        <v>0</v>
      </c>
      <c r="W54" s="246"/>
      <c r="X54" s="247">
        <f t="shared" si="23"/>
        <v>1178.3960000000002</v>
      </c>
      <c r="Y54" s="250">
        <f t="shared" si="24"/>
        <v>-0.27224549302611356</v>
      </c>
    </row>
    <row r="55" spans="1:25" s="103" customFormat="1" ht="19.5" customHeight="1">
      <c r="A55" s="244" t="s">
        <v>379</v>
      </c>
      <c r="B55" s="245">
        <v>23.412</v>
      </c>
      <c r="C55" s="246">
        <v>25.736</v>
      </c>
      <c r="D55" s="247">
        <v>0</v>
      </c>
      <c r="E55" s="246">
        <v>0</v>
      </c>
      <c r="F55" s="247">
        <f>SUM(B55:E55)</f>
        <v>49.147999999999996</v>
      </c>
      <c r="G55" s="248">
        <f>F55/$F$9</f>
        <v>0.0008715883067139609</v>
      </c>
      <c r="H55" s="245">
        <v>0</v>
      </c>
      <c r="I55" s="246">
        <v>28.646</v>
      </c>
      <c r="J55" s="247"/>
      <c r="K55" s="246"/>
      <c r="L55" s="247">
        <f>SUM(H55:K55)</f>
        <v>28.646</v>
      </c>
      <c r="M55" s="249">
        <f aca="true" t="shared" si="25" ref="M55:M64">IF(ISERROR(F55/L55-1),"         /0",(F55/L55-1))</f>
        <v>0.7157020177337148</v>
      </c>
      <c r="N55" s="245">
        <v>261.50699999999995</v>
      </c>
      <c r="O55" s="246">
        <v>254.575</v>
      </c>
      <c r="P55" s="247">
        <v>64.199</v>
      </c>
      <c r="Q55" s="246">
        <v>0.127</v>
      </c>
      <c r="R55" s="247">
        <f>SUM(N55:Q55)</f>
        <v>580.4079999999998</v>
      </c>
      <c r="S55" s="248">
        <f>R55/$R$9</f>
        <v>0.0009501557784628919</v>
      </c>
      <c r="T55" s="259">
        <v>207.575</v>
      </c>
      <c r="U55" s="246">
        <v>277.205</v>
      </c>
      <c r="V55" s="247"/>
      <c r="W55" s="246">
        <v>282.879</v>
      </c>
      <c r="X55" s="247">
        <f>SUM(T55:W55)</f>
        <v>767.659</v>
      </c>
      <c r="Y55" s="250">
        <f>IF(ISERROR(R55/X55-1),"         /0",IF(R55/X55&gt;5,"  *  ",(R55/X55-1)))</f>
        <v>-0.24392471136272775</v>
      </c>
    </row>
    <row r="56" spans="1:25" s="103" customFormat="1" ht="19.5" customHeight="1">
      <c r="A56" s="244" t="s">
        <v>380</v>
      </c>
      <c r="B56" s="245">
        <v>32.569</v>
      </c>
      <c r="C56" s="246">
        <v>6.859</v>
      </c>
      <c r="D56" s="247">
        <v>0</v>
      </c>
      <c r="E56" s="246">
        <v>0.885</v>
      </c>
      <c r="F56" s="247">
        <f>SUM(B56:E56)</f>
        <v>40.313</v>
      </c>
      <c r="G56" s="248">
        <f>F56/$F$9</f>
        <v>0.0007149088347147373</v>
      </c>
      <c r="H56" s="245">
        <v>27.958000000000002</v>
      </c>
      <c r="I56" s="246">
        <v>4.463</v>
      </c>
      <c r="J56" s="247"/>
      <c r="K56" s="246"/>
      <c r="L56" s="247">
        <f>SUM(H56:K56)</f>
        <v>32.421</v>
      </c>
      <c r="M56" s="249">
        <f t="shared" si="25"/>
        <v>0.24342247308843046</v>
      </c>
      <c r="N56" s="245">
        <v>356.709</v>
      </c>
      <c r="O56" s="246">
        <v>99.191</v>
      </c>
      <c r="P56" s="247">
        <v>0</v>
      </c>
      <c r="Q56" s="246">
        <v>0.885</v>
      </c>
      <c r="R56" s="247">
        <f>SUM(N56:Q56)</f>
        <v>456.78499999999997</v>
      </c>
      <c r="S56" s="248">
        <f>R56/$R$9</f>
        <v>0.000747778988685842</v>
      </c>
      <c r="T56" s="259">
        <v>368.22</v>
      </c>
      <c r="U56" s="246">
        <v>67.767</v>
      </c>
      <c r="V56" s="247">
        <v>61.27</v>
      </c>
      <c r="W56" s="246">
        <v>0</v>
      </c>
      <c r="X56" s="247">
        <f>SUM(T56:W56)</f>
        <v>497.257</v>
      </c>
      <c r="Y56" s="250">
        <f>IF(ISERROR(R56/X56-1),"         /0",IF(R56/X56&gt;5,"  *  ",(R56/X56-1)))</f>
        <v>-0.08139050832869132</v>
      </c>
    </row>
    <row r="57" spans="1:25" s="103" customFormat="1" ht="19.5" customHeight="1">
      <c r="A57" s="244" t="s">
        <v>370</v>
      </c>
      <c r="B57" s="245">
        <v>33.838</v>
      </c>
      <c r="C57" s="246">
        <v>3.937</v>
      </c>
      <c r="D57" s="247">
        <v>0</v>
      </c>
      <c r="E57" s="246">
        <v>0</v>
      </c>
      <c r="F57" s="247">
        <f>SUM(B57:E57)</f>
        <v>37.775</v>
      </c>
      <c r="G57" s="248">
        <f>F57/$F$9</f>
        <v>0.0006699000627923797</v>
      </c>
      <c r="H57" s="245">
        <v>9.266</v>
      </c>
      <c r="I57" s="246">
        <v>3.738</v>
      </c>
      <c r="J57" s="247">
        <v>0</v>
      </c>
      <c r="K57" s="246"/>
      <c r="L57" s="247">
        <f>SUM(H57:K57)</f>
        <v>13.004</v>
      </c>
      <c r="M57" s="249">
        <f t="shared" si="25"/>
        <v>1.9048754229467857</v>
      </c>
      <c r="N57" s="245">
        <v>119.67599999999999</v>
      </c>
      <c r="O57" s="246">
        <v>40.854</v>
      </c>
      <c r="P57" s="247">
        <v>0.05</v>
      </c>
      <c r="Q57" s="246">
        <v>0</v>
      </c>
      <c r="R57" s="247">
        <f>SUM(N57:Q57)</f>
        <v>160.57999999999998</v>
      </c>
      <c r="S57" s="248">
        <f>R57/$R$9</f>
        <v>0.0002628771741698447</v>
      </c>
      <c r="T57" s="259">
        <v>82.38200000000002</v>
      </c>
      <c r="U57" s="246">
        <v>33.770999999999994</v>
      </c>
      <c r="V57" s="247">
        <v>0</v>
      </c>
      <c r="W57" s="246">
        <v>0</v>
      </c>
      <c r="X57" s="247">
        <f>SUM(T57:W57)</f>
        <v>116.15300000000002</v>
      </c>
      <c r="Y57" s="250">
        <f>IF(ISERROR(R57/X57-1),"         /0",IF(R57/X57&gt;5,"  *  ",(R57/X57-1)))</f>
        <v>0.3824868922886189</v>
      </c>
    </row>
    <row r="58" spans="1:25" s="103" customFormat="1" ht="19.5" customHeight="1" thickBot="1">
      <c r="A58" s="244" t="s">
        <v>274</v>
      </c>
      <c r="B58" s="245">
        <v>85.95500000000001</v>
      </c>
      <c r="C58" s="246">
        <v>41.147999999999996</v>
      </c>
      <c r="D58" s="247">
        <v>0</v>
      </c>
      <c r="E58" s="246">
        <v>0</v>
      </c>
      <c r="F58" s="247">
        <f>SUM(B58:E58)</f>
        <v>127.10300000000001</v>
      </c>
      <c r="G58" s="248">
        <f>F58/$F$9</f>
        <v>0.002254038588513563</v>
      </c>
      <c r="H58" s="245">
        <v>97.89300000000001</v>
      </c>
      <c r="I58" s="246">
        <v>52.837999999999994</v>
      </c>
      <c r="J58" s="247">
        <v>0.398</v>
      </c>
      <c r="K58" s="246">
        <v>0.08</v>
      </c>
      <c r="L58" s="247">
        <f>SUM(H58:K58)</f>
        <v>151.209</v>
      </c>
      <c r="M58" s="249">
        <f t="shared" si="25"/>
        <v>-0.1594217275426727</v>
      </c>
      <c r="N58" s="245">
        <v>1141.5600000000002</v>
      </c>
      <c r="O58" s="246">
        <v>284.95699999999994</v>
      </c>
      <c r="P58" s="247">
        <v>8.370000000000001</v>
      </c>
      <c r="Q58" s="246">
        <v>94.268</v>
      </c>
      <c r="R58" s="247">
        <f>SUM(N58:Q58)</f>
        <v>1529.155</v>
      </c>
      <c r="S58" s="248">
        <f>R58/$R$9</f>
        <v>0.0025033001947172054</v>
      </c>
      <c r="T58" s="259">
        <v>2311.7249999999995</v>
      </c>
      <c r="U58" s="246">
        <v>677.1409999999998</v>
      </c>
      <c r="V58" s="247">
        <v>69.23</v>
      </c>
      <c r="W58" s="246">
        <v>103.77900000000001</v>
      </c>
      <c r="X58" s="247">
        <f>SUM(T58:W58)</f>
        <v>3161.874999999999</v>
      </c>
      <c r="Y58" s="250">
        <f>IF(ISERROR(R58/X58-1),"         /0",IF(R58/X58&gt;5,"  *  ",(R58/X58-1)))</f>
        <v>-0.516377149634315</v>
      </c>
    </row>
    <row r="59" spans="1:25" s="111" customFormat="1" ht="19.5" customHeight="1">
      <c r="A59" s="118" t="s">
        <v>49</v>
      </c>
      <c r="B59" s="115">
        <f>SUM(B60:B63)</f>
        <v>281.619</v>
      </c>
      <c r="C59" s="114">
        <f>SUM(C60:C63)</f>
        <v>131.915</v>
      </c>
      <c r="D59" s="113">
        <f>SUM(D60:D63)</f>
        <v>371.04599999999994</v>
      </c>
      <c r="E59" s="114">
        <f>SUM(E60:E63)</f>
        <v>10.309000000000001</v>
      </c>
      <c r="F59" s="113">
        <f t="shared" si="9"/>
        <v>794.8889999999999</v>
      </c>
      <c r="G59" s="116">
        <f t="shared" si="10"/>
        <v>0.01409652391827854</v>
      </c>
      <c r="H59" s="115">
        <f>SUM(H60:H63)</f>
        <v>70.452</v>
      </c>
      <c r="I59" s="114">
        <f>SUM(I60:I63)</f>
        <v>3.844</v>
      </c>
      <c r="J59" s="113">
        <f>SUM(J60:J63)</f>
        <v>140.656</v>
      </c>
      <c r="K59" s="114">
        <f>SUM(K60:K63)</f>
        <v>54.2</v>
      </c>
      <c r="L59" s="113">
        <f t="shared" si="11"/>
        <v>269.152</v>
      </c>
      <c r="M59" s="117">
        <f t="shared" si="25"/>
        <v>1.9533089109499464</v>
      </c>
      <c r="N59" s="115">
        <f>SUM(N60:N63)</f>
        <v>3818.5379999999996</v>
      </c>
      <c r="O59" s="114">
        <f>SUM(O60:O63)</f>
        <v>529.079</v>
      </c>
      <c r="P59" s="113">
        <f>SUM(P60:P63)</f>
        <v>3095.9339999999997</v>
      </c>
      <c r="Q59" s="114">
        <f>SUM(Q60:Q63)</f>
        <v>500.82500000000005</v>
      </c>
      <c r="R59" s="113">
        <f t="shared" si="12"/>
        <v>7944.375999999999</v>
      </c>
      <c r="S59" s="116">
        <f t="shared" si="13"/>
        <v>0.01300532515520447</v>
      </c>
      <c r="T59" s="115">
        <f>SUM(T60:T63)</f>
        <v>2140.857</v>
      </c>
      <c r="U59" s="114">
        <f>SUM(U60:U63)</f>
        <v>162.14</v>
      </c>
      <c r="V59" s="113">
        <f>SUM(V60:V63)</f>
        <v>1040.95</v>
      </c>
      <c r="W59" s="114">
        <f>SUM(W60:W63)</f>
        <v>330.53</v>
      </c>
      <c r="X59" s="113">
        <f t="shared" si="14"/>
        <v>3674.477</v>
      </c>
      <c r="Y59" s="112">
        <f t="shared" si="15"/>
        <v>1.1620426526006287</v>
      </c>
    </row>
    <row r="60" spans="1:25" ht="19.5" customHeight="1">
      <c r="A60" s="237" t="s">
        <v>392</v>
      </c>
      <c r="B60" s="238">
        <v>169.74800000000002</v>
      </c>
      <c r="C60" s="239">
        <v>42.752</v>
      </c>
      <c r="D60" s="240">
        <v>332.10299999999995</v>
      </c>
      <c r="E60" s="239">
        <v>1.4</v>
      </c>
      <c r="F60" s="240">
        <f t="shared" si="9"/>
        <v>546.0029999999999</v>
      </c>
      <c r="G60" s="241">
        <f t="shared" si="10"/>
        <v>0.009682791369552022</v>
      </c>
      <c r="H60" s="238">
        <v>17.281</v>
      </c>
      <c r="I60" s="239">
        <v>0</v>
      </c>
      <c r="J60" s="240">
        <v>74.545</v>
      </c>
      <c r="K60" s="239">
        <v>7.847</v>
      </c>
      <c r="L60" s="240">
        <f t="shared" si="11"/>
        <v>99.67299999999999</v>
      </c>
      <c r="M60" s="242">
        <f t="shared" si="25"/>
        <v>4.477942873195349</v>
      </c>
      <c r="N60" s="238">
        <v>2214.6899999999996</v>
      </c>
      <c r="O60" s="239">
        <v>301.71</v>
      </c>
      <c r="P60" s="240">
        <v>2558.808</v>
      </c>
      <c r="Q60" s="239">
        <v>82.34</v>
      </c>
      <c r="R60" s="240">
        <f t="shared" si="12"/>
        <v>5157.548</v>
      </c>
      <c r="S60" s="241">
        <f t="shared" si="13"/>
        <v>0.008443153841607511</v>
      </c>
      <c r="T60" s="258">
        <v>1042.972</v>
      </c>
      <c r="U60" s="239">
        <v>84.43199999999999</v>
      </c>
      <c r="V60" s="240">
        <v>309.104</v>
      </c>
      <c r="W60" s="239">
        <v>45.401</v>
      </c>
      <c r="X60" s="240">
        <f t="shared" si="14"/>
        <v>1481.909</v>
      </c>
      <c r="Y60" s="243">
        <f t="shared" si="15"/>
        <v>2.480340560722689</v>
      </c>
    </row>
    <row r="61" spans="1:25" ht="19.5" customHeight="1">
      <c r="A61" s="381" t="s">
        <v>393</v>
      </c>
      <c r="B61" s="382">
        <v>26.463</v>
      </c>
      <c r="C61" s="383">
        <v>6.4079999999999995</v>
      </c>
      <c r="D61" s="384">
        <v>38.918</v>
      </c>
      <c r="E61" s="383">
        <v>6.129</v>
      </c>
      <c r="F61" s="384">
        <f>SUM(B61:E61)</f>
        <v>77.918</v>
      </c>
      <c r="G61" s="387">
        <f>F61/$F$9</f>
        <v>0.0013817941255501428</v>
      </c>
      <c r="H61" s="382">
        <v>18.177999999999997</v>
      </c>
      <c r="I61" s="383">
        <v>3.352</v>
      </c>
      <c r="J61" s="384">
        <v>40.911</v>
      </c>
      <c r="K61" s="383">
        <v>45.844</v>
      </c>
      <c r="L61" s="384">
        <f t="shared" si="11"/>
        <v>108.285</v>
      </c>
      <c r="M61" s="537">
        <f t="shared" si="25"/>
        <v>-0.28043588678025577</v>
      </c>
      <c r="N61" s="382">
        <v>400.289</v>
      </c>
      <c r="O61" s="383">
        <v>48.467</v>
      </c>
      <c r="P61" s="384">
        <v>502.39300000000003</v>
      </c>
      <c r="Q61" s="383">
        <v>226.74800000000002</v>
      </c>
      <c r="R61" s="384">
        <f>SUM(N61:Q61)</f>
        <v>1177.897</v>
      </c>
      <c r="S61" s="387">
        <f>R61/$R$9</f>
        <v>0.001928273974487094</v>
      </c>
      <c r="T61" s="390">
        <v>234.55799999999996</v>
      </c>
      <c r="U61" s="383">
        <v>33.984</v>
      </c>
      <c r="V61" s="384">
        <v>616.241</v>
      </c>
      <c r="W61" s="383">
        <v>215.15599999999998</v>
      </c>
      <c r="X61" s="384">
        <f>SUM(T61:W61)</f>
        <v>1099.9389999999999</v>
      </c>
      <c r="Y61" s="389">
        <f>IF(ISERROR(R61/X61-1),"         /0",IF(R61/X61&gt;5,"  *  ",(R61/X61-1)))</f>
        <v>0.0708748394229135</v>
      </c>
    </row>
    <row r="62" spans="1:25" ht="19.5" customHeight="1">
      <c r="A62" s="381" t="s">
        <v>391</v>
      </c>
      <c r="B62" s="382">
        <v>66.52600000000001</v>
      </c>
      <c r="C62" s="383">
        <v>2.149</v>
      </c>
      <c r="D62" s="384">
        <v>0.025</v>
      </c>
      <c r="E62" s="383">
        <v>0</v>
      </c>
      <c r="F62" s="384">
        <f>SUM(B62:E62)</f>
        <v>68.70000000000002</v>
      </c>
      <c r="G62" s="387">
        <f>F62/$F$9</f>
        <v>0.001218322549671383</v>
      </c>
      <c r="H62" s="382">
        <v>33.139</v>
      </c>
      <c r="I62" s="383">
        <v>0.492</v>
      </c>
      <c r="J62" s="384">
        <v>0</v>
      </c>
      <c r="K62" s="383">
        <v>0</v>
      </c>
      <c r="L62" s="384">
        <f t="shared" si="11"/>
        <v>33.631</v>
      </c>
      <c r="M62" s="537">
        <f t="shared" si="25"/>
        <v>1.0427581695459551</v>
      </c>
      <c r="N62" s="382">
        <v>1021.9490000000002</v>
      </c>
      <c r="O62" s="383">
        <v>83.73799999999999</v>
      </c>
      <c r="P62" s="384">
        <v>14.519</v>
      </c>
      <c r="Q62" s="383">
        <v>18.023</v>
      </c>
      <c r="R62" s="384">
        <f>SUM(N62:Q62)</f>
        <v>1138.229</v>
      </c>
      <c r="S62" s="387">
        <f>R62/$R$9</f>
        <v>0.0018633355528594356</v>
      </c>
      <c r="T62" s="390">
        <v>714.3729999999997</v>
      </c>
      <c r="U62" s="383">
        <v>37.921</v>
      </c>
      <c r="V62" s="384">
        <v>88.104</v>
      </c>
      <c r="W62" s="383">
        <v>11.889</v>
      </c>
      <c r="X62" s="384">
        <f>SUM(T62:W62)</f>
        <v>852.2869999999998</v>
      </c>
      <c r="Y62" s="389">
        <f>IF(ISERROR(R62/X62-1),"         /0",IF(R62/X62&gt;5,"  *  ",(R62/X62-1)))</f>
        <v>0.33549966149900246</v>
      </c>
    </row>
    <row r="63" spans="1:25" ht="19.5" customHeight="1" thickBot="1">
      <c r="A63" s="244" t="s">
        <v>274</v>
      </c>
      <c r="B63" s="245">
        <v>18.882</v>
      </c>
      <c r="C63" s="246">
        <v>80.606</v>
      </c>
      <c r="D63" s="247">
        <v>0</v>
      </c>
      <c r="E63" s="246">
        <v>2.7800000000000002</v>
      </c>
      <c r="F63" s="247">
        <f t="shared" si="9"/>
        <v>102.268</v>
      </c>
      <c r="G63" s="248">
        <f t="shared" si="10"/>
        <v>0.0018136158735049923</v>
      </c>
      <c r="H63" s="245">
        <v>1.854</v>
      </c>
      <c r="I63" s="246">
        <v>0</v>
      </c>
      <c r="J63" s="247">
        <v>25.2</v>
      </c>
      <c r="K63" s="246">
        <v>0.509</v>
      </c>
      <c r="L63" s="247">
        <f t="shared" si="11"/>
        <v>27.563</v>
      </c>
      <c r="M63" s="249">
        <f t="shared" si="25"/>
        <v>2.7103363204295614</v>
      </c>
      <c r="N63" s="245">
        <v>181.61</v>
      </c>
      <c r="O63" s="246">
        <v>95.16399999999999</v>
      </c>
      <c r="P63" s="247">
        <v>20.214</v>
      </c>
      <c r="Q63" s="246">
        <v>173.71399999999997</v>
      </c>
      <c r="R63" s="247">
        <f t="shared" si="12"/>
        <v>470.702</v>
      </c>
      <c r="S63" s="248">
        <f t="shared" si="13"/>
        <v>0.0007705617862504312</v>
      </c>
      <c r="T63" s="259">
        <v>148.95399999999998</v>
      </c>
      <c r="U63" s="246">
        <v>5.803</v>
      </c>
      <c r="V63" s="247">
        <v>27.500999999999998</v>
      </c>
      <c r="W63" s="246">
        <v>58.083999999999996</v>
      </c>
      <c r="X63" s="247">
        <f t="shared" si="14"/>
        <v>240.34199999999998</v>
      </c>
      <c r="Y63" s="250">
        <f t="shared" si="15"/>
        <v>0.9584675171214354</v>
      </c>
    </row>
    <row r="64" spans="1:25" s="103" customFormat="1" ht="19.5" customHeight="1" thickBot="1">
      <c r="A64" s="110" t="s">
        <v>48</v>
      </c>
      <c r="B64" s="107">
        <v>82.014</v>
      </c>
      <c r="C64" s="106">
        <v>3.174</v>
      </c>
      <c r="D64" s="105">
        <v>0</v>
      </c>
      <c r="E64" s="106">
        <v>0</v>
      </c>
      <c r="F64" s="105">
        <f t="shared" si="9"/>
        <v>85.188</v>
      </c>
      <c r="G64" s="108">
        <f t="shared" si="10"/>
        <v>0.0015107199615925146</v>
      </c>
      <c r="H64" s="107">
        <v>69.089</v>
      </c>
      <c r="I64" s="106">
        <v>0</v>
      </c>
      <c r="J64" s="105"/>
      <c r="K64" s="106"/>
      <c r="L64" s="105">
        <f t="shared" si="11"/>
        <v>69.089</v>
      </c>
      <c r="M64" s="109">
        <f t="shared" si="25"/>
        <v>0.23301828076828435</v>
      </c>
      <c r="N64" s="107">
        <v>781.761</v>
      </c>
      <c r="O64" s="106">
        <v>14.658</v>
      </c>
      <c r="P64" s="105">
        <v>4.172</v>
      </c>
      <c r="Q64" s="106">
        <v>3.331</v>
      </c>
      <c r="R64" s="105">
        <f t="shared" si="12"/>
        <v>803.922</v>
      </c>
      <c r="S64" s="108">
        <f t="shared" si="13"/>
        <v>0.0013160589339455094</v>
      </c>
      <c r="T64" s="107">
        <v>425.64300000000003</v>
      </c>
      <c r="U64" s="106">
        <v>5.6259999999999994</v>
      </c>
      <c r="V64" s="105">
        <v>0.02</v>
      </c>
      <c r="W64" s="106">
        <v>0.10500000000000001</v>
      </c>
      <c r="X64" s="105">
        <f t="shared" si="14"/>
        <v>431.394</v>
      </c>
      <c r="Y64" s="104">
        <f t="shared" si="15"/>
        <v>0.8635446946410938</v>
      </c>
    </row>
    <row r="65" ht="10.5" customHeight="1" thickTop="1">
      <c r="A65" s="72"/>
    </row>
    <row r="66" ht="14.25">
      <c r="A66" s="72" t="s">
        <v>37</v>
      </c>
    </row>
    <row r="67" ht="14.25">
      <c r="A67" s="62" t="s">
        <v>144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65:Y65536 M65:M65536 Y3 M3 M5 Y5 Y7:Y8 M7:M8">
    <cfRule type="cellIs" priority="4" dxfId="97" operator="lessThan" stopIfTrue="1">
      <formula>0</formula>
    </cfRule>
  </conditionalFormatting>
  <conditionalFormatting sqref="Y9:Y64 M9:M64">
    <cfRule type="cellIs" priority="5" dxfId="97" operator="lessThan" stopIfTrue="1">
      <formula>0</formula>
    </cfRule>
    <cfRule type="cellIs" priority="6" dxfId="99" operator="greaterThanOrEqual" stopIfTrue="1">
      <formula>0</formula>
    </cfRule>
  </conditionalFormatting>
  <conditionalFormatting sqref="M6 Y6">
    <cfRule type="cellIs" priority="1" dxfId="97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59:K59 M59:W59" formulaRange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0"/>
  </sheetPr>
  <dimension ref="A1:Y46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25.57421875" style="79" customWidth="1"/>
    <col min="2" max="2" width="8.57421875" style="79" customWidth="1"/>
    <col min="3" max="3" width="9.7109375" style="79" bestFit="1" customWidth="1"/>
    <col min="4" max="4" width="8.00390625" style="79" bestFit="1" customWidth="1"/>
    <col min="5" max="5" width="9.7109375" style="79" bestFit="1" customWidth="1"/>
    <col min="6" max="6" width="9.421875" style="79" bestFit="1" customWidth="1"/>
    <col min="7" max="7" width="11.28125" style="79" customWidth="1"/>
    <col min="8" max="8" width="9.28125" style="79" bestFit="1" customWidth="1"/>
    <col min="9" max="9" width="9.7109375" style="79" bestFit="1" customWidth="1"/>
    <col min="10" max="10" width="8.57421875" style="79" customWidth="1"/>
    <col min="11" max="11" width="9.7109375" style="79" bestFit="1" customWidth="1"/>
    <col min="12" max="12" width="9.28125" style="79" bestFit="1" customWidth="1"/>
    <col min="13" max="13" width="11.57421875" style="79" customWidth="1"/>
    <col min="14" max="14" width="9.7109375" style="79" customWidth="1"/>
    <col min="15" max="15" width="10.8515625" style="79" customWidth="1"/>
    <col min="16" max="16" width="9.57421875" style="79" customWidth="1"/>
    <col min="17" max="17" width="10.140625" style="79" customWidth="1"/>
    <col min="18" max="18" width="10.57421875" style="79" customWidth="1"/>
    <col min="19" max="19" width="11.00390625" style="79" customWidth="1"/>
    <col min="20" max="20" width="10.421875" style="79" customWidth="1"/>
    <col min="21" max="23" width="10.28125" style="79" customWidth="1"/>
    <col min="24" max="24" width="10.421875" style="79" customWidth="1"/>
    <col min="25" max="25" width="9.57421875" style="79" customWidth="1"/>
    <col min="26" max="16384" width="8.00390625" style="79" customWidth="1"/>
  </cols>
  <sheetData>
    <row r="1" spans="24:25" ht="16.5">
      <c r="X1" s="610" t="s">
        <v>26</v>
      </c>
      <c r="Y1" s="610"/>
    </row>
    <row r="2" ht="5.25" customHeight="1" thickBot="1"/>
    <row r="3" spans="1:25" ht="24.75" customHeight="1" thickTop="1">
      <c r="A3" s="699" t="s">
        <v>64</v>
      </c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0"/>
      <c r="P3" s="700"/>
      <c r="Q3" s="700"/>
      <c r="R3" s="700"/>
      <c r="S3" s="700"/>
      <c r="T3" s="700"/>
      <c r="U3" s="700"/>
      <c r="V3" s="700"/>
      <c r="W3" s="700"/>
      <c r="X3" s="700"/>
      <c r="Y3" s="701"/>
    </row>
    <row r="4" spans="1:25" ht="21" customHeight="1" thickBot="1">
      <c r="A4" s="708" t="s">
        <v>40</v>
      </c>
      <c r="B4" s="709"/>
      <c r="C4" s="709"/>
      <c r="D4" s="709"/>
      <c r="E4" s="709"/>
      <c r="F4" s="709"/>
      <c r="G4" s="709"/>
      <c r="H4" s="709"/>
      <c r="I4" s="709"/>
      <c r="J4" s="709"/>
      <c r="K4" s="709"/>
      <c r="L4" s="709"/>
      <c r="M4" s="709"/>
      <c r="N4" s="709"/>
      <c r="O4" s="709"/>
      <c r="P4" s="709"/>
      <c r="Q4" s="709"/>
      <c r="R4" s="709"/>
      <c r="S4" s="709"/>
      <c r="T4" s="709"/>
      <c r="U4" s="709"/>
      <c r="V4" s="709"/>
      <c r="W4" s="709"/>
      <c r="X4" s="709"/>
      <c r="Y4" s="710"/>
    </row>
    <row r="5" spans="1:25" s="123" customFormat="1" ht="18" customHeight="1" thickBot="1" thickTop="1">
      <c r="A5" s="645" t="s">
        <v>63</v>
      </c>
      <c r="B5" s="692" t="s">
        <v>33</v>
      </c>
      <c r="C5" s="693"/>
      <c r="D5" s="693"/>
      <c r="E5" s="693"/>
      <c r="F5" s="693"/>
      <c r="G5" s="693"/>
      <c r="H5" s="693"/>
      <c r="I5" s="693"/>
      <c r="J5" s="694"/>
      <c r="K5" s="694"/>
      <c r="L5" s="694"/>
      <c r="M5" s="695"/>
      <c r="N5" s="692" t="s">
        <v>32</v>
      </c>
      <c r="O5" s="693"/>
      <c r="P5" s="693"/>
      <c r="Q5" s="693"/>
      <c r="R5" s="693"/>
      <c r="S5" s="693"/>
      <c r="T5" s="693"/>
      <c r="U5" s="693"/>
      <c r="V5" s="693"/>
      <c r="W5" s="693"/>
      <c r="X5" s="693"/>
      <c r="Y5" s="696"/>
    </row>
    <row r="6" spans="1:25" s="92" customFormat="1" ht="26.25" customHeight="1" thickBot="1">
      <c r="A6" s="646"/>
      <c r="B6" s="684" t="s">
        <v>155</v>
      </c>
      <c r="C6" s="685"/>
      <c r="D6" s="685"/>
      <c r="E6" s="685"/>
      <c r="F6" s="685"/>
      <c r="G6" s="689" t="s">
        <v>31</v>
      </c>
      <c r="H6" s="684" t="s">
        <v>156</v>
      </c>
      <c r="I6" s="685"/>
      <c r="J6" s="685"/>
      <c r="K6" s="685"/>
      <c r="L6" s="685"/>
      <c r="M6" s="686" t="s">
        <v>30</v>
      </c>
      <c r="N6" s="684" t="s">
        <v>157</v>
      </c>
      <c r="O6" s="685"/>
      <c r="P6" s="685"/>
      <c r="Q6" s="685"/>
      <c r="R6" s="685"/>
      <c r="S6" s="689" t="s">
        <v>31</v>
      </c>
      <c r="T6" s="684" t="s">
        <v>158</v>
      </c>
      <c r="U6" s="685"/>
      <c r="V6" s="685"/>
      <c r="W6" s="685"/>
      <c r="X6" s="685"/>
      <c r="Y6" s="702" t="s">
        <v>30</v>
      </c>
    </row>
    <row r="7" spans="1:25" s="92" customFormat="1" ht="26.25" customHeight="1">
      <c r="A7" s="647"/>
      <c r="B7" s="658" t="s">
        <v>20</v>
      </c>
      <c r="C7" s="650"/>
      <c r="D7" s="649" t="s">
        <v>19</v>
      </c>
      <c r="E7" s="650"/>
      <c r="F7" s="717" t="s">
        <v>15</v>
      </c>
      <c r="G7" s="690"/>
      <c r="H7" s="658" t="s">
        <v>20</v>
      </c>
      <c r="I7" s="650"/>
      <c r="J7" s="649" t="s">
        <v>19</v>
      </c>
      <c r="K7" s="650"/>
      <c r="L7" s="717" t="s">
        <v>15</v>
      </c>
      <c r="M7" s="687"/>
      <c r="N7" s="658" t="s">
        <v>20</v>
      </c>
      <c r="O7" s="650"/>
      <c r="P7" s="649" t="s">
        <v>19</v>
      </c>
      <c r="Q7" s="650"/>
      <c r="R7" s="717" t="s">
        <v>15</v>
      </c>
      <c r="S7" s="690"/>
      <c r="T7" s="658" t="s">
        <v>20</v>
      </c>
      <c r="U7" s="650"/>
      <c r="V7" s="649" t="s">
        <v>19</v>
      </c>
      <c r="W7" s="650"/>
      <c r="X7" s="717" t="s">
        <v>15</v>
      </c>
      <c r="Y7" s="703"/>
    </row>
    <row r="8" spans="1:25" s="119" customFormat="1" ht="15.75" customHeight="1" thickBot="1">
      <c r="A8" s="648"/>
      <c r="B8" s="122" t="s">
        <v>28</v>
      </c>
      <c r="C8" s="120" t="s">
        <v>27</v>
      </c>
      <c r="D8" s="121" t="s">
        <v>28</v>
      </c>
      <c r="E8" s="120" t="s">
        <v>27</v>
      </c>
      <c r="F8" s="698"/>
      <c r="G8" s="691"/>
      <c r="H8" s="122" t="s">
        <v>28</v>
      </c>
      <c r="I8" s="120" t="s">
        <v>27</v>
      </c>
      <c r="J8" s="121" t="s">
        <v>28</v>
      </c>
      <c r="K8" s="120" t="s">
        <v>27</v>
      </c>
      <c r="L8" s="698"/>
      <c r="M8" s="688"/>
      <c r="N8" s="122" t="s">
        <v>28</v>
      </c>
      <c r="O8" s="120" t="s">
        <v>27</v>
      </c>
      <c r="P8" s="121" t="s">
        <v>28</v>
      </c>
      <c r="Q8" s="120" t="s">
        <v>27</v>
      </c>
      <c r="R8" s="698"/>
      <c r="S8" s="691"/>
      <c r="T8" s="122" t="s">
        <v>28</v>
      </c>
      <c r="U8" s="120" t="s">
        <v>27</v>
      </c>
      <c r="V8" s="121" t="s">
        <v>28</v>
      </c>
      <c r="W8" s="120" t="s">
        <v>27</v>
      </c>
      <c r="X8" s="698"/>
      <c r="Y8" s="704"/>
    </row>
    <row r="9" spans="1:25" s="491" customFormat="1" ht="18" customHeight="1" thickBot="1" thickTop="1">
      <c r="A9" s="545" t="s">
        <v>22</v>
      </c>
      <c r="B9" s="539">
        <f>B10+B14+B24+B32+B39+B43</f>
        <v>28100.220000000005</v>
      </c>
      <c r="C9" s="540">
        <f>C10+C14+C24+C32+C39+C43</f>
        <v>17813.283</v>
      </c>
      <c r="D9" s="541">
        <f>D10+D14+D24+D32+D39+D43</f>
        <v>6116.985000000001</v>
      </c>
      <c r="E9" s="540">
        <f>E10+E14+E24+E32+E39+E43</f>
        <v>4358.52</v>
      </c>
      <c r="F9" s="541">
        <f>SUM(B9:E9)</f>
        <v>56389.008</v>
      </c>
      <c r="G9" s="542">
        <f>F9/$F$9</f>
        <v>1</v>
      </c>
      <c r="H9" s="539">
        <f>H10+H14+H24+H32+H39+H43</f>
        <v>22100.738</v>
      </c>
      <c r="I9" s="540">
        <f>I10+I14+I24+I32+I39+I43</f>
        <v>13358.154999999997</v>
      </c>
      <c r="J9" s="541">
        <f>J10+J14+J24+J32+J39+J43</f>
        <v>12151.676000000001</v>
      </c>
      <c r="K9" s="540">
        <f>K10+K14+K24+K32+K39+K43</f>
        <v>6608.812</v>
      </c>
      <c r="L9" s="541">
        <f>SUM(H9:K9)</f>
        <v>54219.380999999994</v>
      </c>
      <c r="M9" s="543">
        <f>IF(ISERROR(F9/L9-1),"         /0",(F9/L9-1))</f>
        <v>0.04001570951169664</v>
      </c>
      <c r="N9" s="539">
        <f>N10+N14+N24+N32+N39+N43</f>
        <v>269732.2429999999</v>
      </c>
      <c r="O9" s="540">
        <f>O10+O14+O24+O32+O39+O43</f>
        <v>163536.42299999998</v>
      </c>
      <c r="P9" s="541">
        <f>P10+P14+P24+P32+P39+P43</f>
        <v>122963.41999999997</v>
      </c>
      <c r="Q9" s="540">
        <f>Q10+Q14+Q24+Q32+Q39+Q43</f>
        <v>54623.53699999998</v>
      </c>
      <c r="R9" s="541">
        <f>SUM(N9:Q9)</f>
        <v>610855.6229999998</v>
      </c>
      <c r="S9" s="542">
        <f>R9/$R$9</f>
        <v>1</v>
      </c>
      <c r="T9" s="539">
        <f>T10+T14+T24+T32+T39+T43</f>
        <v>248701.29100000023</v>
      </c>
      <c r="U9" s="540">
        <f>U10+U14+U24+U32+U39+U43</f>
        <v>142789.683</v>
      </c>
      <c r="V9" s="541">
        <f>V10+V14+V24+V32+V39+V43</f>
        <v>140190.57</v>
      </c>
      <c r="W9" s="540">
        <f>W10+W14+W24+W32+W39+W43</f>
        <v>62916.49900000002</v>
      </c>
      <c r="X9" s="541">
        <f>SUM(T9:W9)</f>
        <v>594598.0430000003</v>
      </c>
      <c r="Y9" s="544">
        <f>IF(ISERROR(R9/X9-1),"         /0",(R9/X9-1))</f>
        <v>0.027342135063164852</v>
      </c>
    </row>
    <row r="10" spans="1:25" s="133" customFormat="1" ht="19.5" customHeight="1" thickTop="1">
      <c r="A10" s="142" t="s">
        <v>53</v>
      </c>
      <c r="B10" s="139">
        <f>SUM(B11:B13)</f>
        <v>17916.893000000004</v>
      </c>
      <c r="C10" s="138">
        <f>SUM(C11:C13)</f>
        <v>7304.277</v>
      </c>
      <c r="D10" s="137">
        <f>SUM(D11:D13)</f>
        <v>5255.059</v>
      </c>
      <c r="E10" s="136">
        <f>SUM(E11:E13)</f>
        <v>3492.246</v>
      </c>
      <c r="F10" s="137">
        <f aca="true" t="shared" si="0" ref="F10:F43">SUM(B10:E10)</f>
        <v>33968.475000000006</v>
      </c>
      <c r="G10" s="140">
        <f aca="true" t="shared" si="1" ref="G10:G43">F10/$F$9</f>
        <v>0.6023953285363701</v>
      </c>
      <c r="H10" s="139">
        <f>SUM(H11:H13)</f>
        <v>12807.324999999999</v>
      </c>
      <c r="I10" s="138">
        <f>SUM(I11:I13)</f>
        <v>5423.414</v>
      </c>
      <c r="J10" s="137">
        <f>SUM(J11:J13)</f>
        <v>9906.287</v>
      </c>
      <c r="K10" s="136">
        <f>SUM(K11:K13)</f>
        <v>5103.778</v>
      </c>
      <c r="L10" s="137">
        <f aca="true" t="shared" si="2" ref="L10:L43">SUM(H10:K10)</f>
        <v>33240.804</v>
      </c>
      <c r="M10" s="141">
        <f aca="true" t="shared" si="3" ref="M10:M23">IF(ISERROR(F10/L10-1),"         /0",(F10/L10-1))</f>
        <v>0.021890896501781665</v>
      </c>
      <c r="N10" s="139">
        <f>SUM(N11:N13)</f>
        <v>162677.93799999988</v>
      </c>
      <c r="O10" s="138">
        <f>SUM(O11:O13)</f>
        <v>64228.01899999999</v>
      </c>
      <c r="P10" s="137">
        <f>SUM(P11:P13)</f>
        <v>99760.39299999997</v>
      </c>
      <c r="Q10" s="136">
        <f>SUM(Q11:Q13)</f>
        <v>39645.77199999999</v>
      </c>
      <c r="R10" s="137">
        <f aca="true" t="shared" si="4" ref="R10:R43">SUM(N10:Q10)</f>
        <v>366312.12199999986</v>
      </c>
      <c r="S10" s="140">
        <f aca="true" t="shared" si="5" ref="S10:S43">R10/$R$9</f>
        <v>0.5996705411353805</v>
      </c>
      <c r="T10" s="139">
        <f>SUM(T11:T13)</f>
        <v>147188.67700000023</v>
      </c>
      <c r="U10" s="138">
        <f>SUM(U11:U13)</f>
        <v>50927.96899999998</v>
      </c>
      <c r="V10" s="137">
        <f>SUM(V11:V13)</f>
        <v>119324.051</v>
      </c>
      <c r="W10" s="136">
        <f>SUM(W11:W13)</f>
        <v>48968.962000000014</v>
      </c>
      <c r="X10" s="137">
        <f aca="true" t="shared" si="6" ref="X10:X40">SUM(T10:W10)</f>
        <v>366409.6590000002</v>
      </c>
      <c r="Y10" s="134">
        <f aca="true" t="shared" si="7" ref="Y10:Y43">IF(ISERROR(R10/X10-1),"         /0",IF(R10/X10&gt;5,"  *  ",(R10/X10-1)))</f>
        <v>-0.00026619658517346156</v>
      </c>
    </row>
    <row r="11" spans="1:25" ht="19.5" customHeight="1">
      <c r="A11" s="237" t="s">
        <v>396</v>
      </c>
      <c r="B11" s="238">
        <v>17726.737</v>
      </c>
      <c r="C11" s="239">
        <v>7233.604</v>
      </c>
      <c r="D11" s="240">
        <v>5204.481</v>
      </c>
      <c r="E11" s="261">
        <v>3492.246</v>
      </c>
      <c r="F11" s="240">
        <f t="shared" si="0"/>
        <v>33657.068</v>
      </c>
      <c r="G11" s="241">
        <f t="shared" si="1"/>
        <v>0.5968728515316318</v>
      </c>
      <c r="H11" s="238">
        <v>12670.421999999999</v>
      </c>
      <c r="I11" s="239">
        <v>5328.546</v>
      </c>
      <c r="J11" s="240">
        <v>9746.1</v>
      </c>
      <c r="K11" s="261">
        <v>4961.725</v>
      </c>
      <c r="L11" s="240">
        <f t="shared" si="2"/>
        <v>32706.792999999998</v>
      </c>
      <c r="M11" s="242">
        <f t="shared" si="3"/>
        <v>0.029054361887452584</v>
      </c>
      <c r="N11" s="238">
        <v>160695.38299999989</v>
      </c>
      <c r="O11" s="239">
        <v>63119.56399999999</v>
      </c>
      <c r="P11" s="240">
        <v>99515.25399999997</v>
      </c>
      <c r="Q11" s="261">
        <v>39491.09799999999</v>
      </c>
      <c r="R11" s="240">
        <f t="shared" si="4"/>
        <v>362821.2989999998</v>
      </c>
      <c r="S11" s="241">
        <f t="shared" si="5"/>
        <v>0.593955896187273</v>
      </c>
      <c r="T11" s="238">
        <v>145992.4370000002</v>
      </c>
      <c r="U11" s="239">
        <v>49828.47799999998</v>
      </c>
      <c r="V11" s="240">
        <v>116589.406</v>
      </c>
      <c r="W11" s="261">
        <v>47142.60900000002</v>
      </c>
      <c r="X11" s="240">
        <f t="shared" si="6"/>
        <v>359552.93000000017</v>
      </c>
      <c r="Y11" s="243">
        <f t="shared" si="7"/>
        <v>0.00909009140879391</v>
      </c>
    </row>
    <row r="12" spans="1:25" ht="19.5" customHeight="1">
      <c r="A12" s="244" t="s">
        <v>397</v>
      </c>
      <c r="B12" s="245">
        <v>99.543</v>
      </c>
      <c r="C12" s="246">
        <v>70.294</v>
      </c>
      <c r="D12" s="247">
        <v>0</v>
      </c>
      <c r="E12" s="264">
        <v>0</v>
      </c>
      <c r="F12" s="247">
        <f t="shared" si="0"/>
        <v>169.837</v>
      </c>
      <c r="G12" s="248">
        <f t="shared" si="1"/>
        <v>0.0030118813226861518</v>
      </c>
      <c r="H12" s="245">
        <v>115.906</v>
      </c>
      <c r="I12" s="246">
        <v>94.561</v>
      </c>
      <c r="J12" s="247">
        <v>160.187</v>
      </c>
      <c r="K12" s="264">
        <v>142.053</v>
      </c>
      <c r="L12" s="247">
        <f t="shared" si="2"/>
        <v>512.707</v>
      </c>
      <c r="M12" s="249">
        <f t="shared" si="3"/>
        <v>-0.6687445266009631</v>
      </c>
      <c r="N12" s="245">
        <v>1282.2700000000002</v>
      </c>
      <c r="O12" s="246">
        <v>1076.889</v>
      </c>
      <c r="P12" s="247">
        <v>101.989</v>
      </c>
      <c r="Q12" s="264">
        <v>99.28799999999998</v>
      </c>
      <c r="R12" s="247">
        <f t="shared" si="4"/>
        <v>2560.436</v>
      </c>
      <c r="S12" s="248">
        <f t="shared" si="5"/>
        <v>0.004191556733856899</v>
      </c>
      <c r="T12" s="245">
        <v>614.4749999999998</v>
      </c>
      <c r="U12" s="246">
        <v>960.1800000000001</v>
      </c>
      <c r="V12" s="247">
        <v>2683.5029999999997</v>
      </c>
      <c r="W12" s="264">
        <v>1538.4370000000004</v>
      </c>
      <c r="X12" s="247">
        <f t="shared" si="6"/>
        <v>5796.594999999999</v>
      </c>
      <c r="Y12" s="250">
        <f t="shared" si="7"/>
        <v>-0.5582862007782154</v>
      </c>
    </row>
    <row r="13" spans="1:25" ht="19.5" customHeight="1" thickBot="1">
      <c r="A13" s="251" t="s">
        <v>398</v>
      </c>
      <c r="B13" s="252">
        <v>90.613</v>
      </c>
      <c r="C13" s="253">
        <v>0.379</v>
      </c>
      <c r="D13" s="254">
        <v>50.578</v>
      </c>
      <c r="E13" s="267">
        <v>0</v>
      </c>
      <c r="F13" s="254">
        <f t="shared" si="0"/>
        <v>141.57</v>
      </c>
      <c r="G13" s="255">
        <f t="shared" si="1"/>
        <v>0.0025105956820520763</v>
      </c>
      <c r="H13" s="252">
        <v>20.997</v>
      </c>
      <c r="I13" s="253">
        <v>0.307</v>
      </c>
      <c r="J13" s="254">
        <v>0</v>
      </c>
      <c r="K13" s="267"/>
      <c r="L13" s="254">
        <f t="shared" si="2"/>
        <v>21.304</v>
      </c>
      <c r="M13" s="256">
        <f t="shared" si="3"/>
        <v>5.645230942546001</v>
      </c>
      <c r="N13" s="252">
        <v>700.285</v>
      </c>
      <c r="O13" s="253">
        <v>31.566000000000003</v>
      </c>
      <c r="P13" s="254">
        <v>143.15</v>
      </c>
      <c r="Q13" s="267">
        <v>55.385999999999996</v>
      </c>
      <c r="R13" s="254">
        <f t="shared" si="4"/>
        <v>930.387</v>
      </c>
      <c r="S13" s="255">
        <f t="shared" si="5"/>
        <v>0.0015230882142505877</v>
      </c>
      <c r="T13" s="252">
        <v>581.765</v>
      </c>
      <c r="U13" s="253">
        <v>139.311</v>
      </c>
      <c r="V13" s="254">
        <v>51.142</v>
      </c>
      <c r="W13" s="267">
        <v>287.916</v>
      </c>
      <c r="X13" s="254">
        <f t="shared" si="6"/>
        <v>1060.134</v>
      </c>
      <c r="Y13" s="257">
        <f t="shared" si="7"/>
        <v>-0.12238735857919858</v>
      </c>
    </row>
    <row r="14" spans="1:25" s="133" customFormat="1" ht="19.5" customHeight="1">
      <c r="A14" s="142" t="s">
        <v>52</v>
      </c>
      <c r="B14" s="139">
        <f>SUM(B15:B23)</f>
        <v>3658.51</v>
      </c>
      <c r="C14" s="138">
        <f>SUM(C15:C23)</f>
        <v>5140.726000000001</v>
      </c>
      <c r="D14" s="137">
        <f>SUM(D15:D23)</f>
        <v>320.64400000000006</v>
      </c>
      <c r="E14" s="136">
        <f>SUM(E15:E23)</f>
        <v>570.6540000000001</v>
      </c>
      <c r="F14" s="137">
        <f t="shared" si="0"/>
        <v>9690.534000000001</v>
      </c>
      <c r="G14" s="140">
        <f t="shared" si="1"/>
        <v>0.1718514714782711</v>
      </c>
      <c r="H14" s="139">
        <f>SUM(H15:H23)</f>
        <v>3726.096</v>
      </c>
      <c r="I14" s="138">
        <f>SUM(I15:I23)</f>
        <v>3656.7149999999997</v>
      </c>
      <c r="J14" s="137">
        <f>SUM(J15:J23)</f>
        <v>824.9499999999999</v>
      </c>
      <c r="K14" s="136">
        <f>SUM(K15:K23)</f>
        <v>128.54600000000002</v>
      </c>
      <c r="L14" s="137">
        <f t="shared" si="2"/>
        <v>8336.307</v>
      </c>
      <c r="M14" s="141">
        <f t="shared" si="3"/>
        <v>0.16244927160192169</v>
      </c>
      <c r="N14" s="139">
        <f>SUM(N15:N23)</f>
        <v>39588.526000000005</v>
      </c>
      <c r="O14" s="138">
        <f>SUM(O15:O23)</f>
        <v>49110.273</v>
      </c>
      <c r="P14" s="137">
        <f>SUM(P15:P23)</f>
        <v>6934.833999999999</v>
      </c>
      <c r="Q14" s="136">
        <f>SUM(Q15:Q23)</f>
        <v>4688.017</v>
      </c>
      <c r="R14" s="137">
        <f t="shared" si="4"/>
        <v>100321.65</v>
      </c>
      <c r="S14" s="140">
        <f t="shared" si="5"/>
        <v>0.16423136044374273</v>
      </c>
      <c r="T14" s="139">
        <f>SUM(T15:T23)</f>
        <v>41836.46200000001</v>
      </c>
      <c r="U14" s="138">
        <f>SUM(U15:U23)</f>
        <v>43793.706000000006</v>
      </c>
      <c r="V14" s="137">
        <f>SUM(V15:V23)</f>
        <v>7195.628999999999</v>
      </c>
      <c r="W14" s="136">
        <f>SUM(W15:W23)</f>
        <v>2501.665000000001</v>
      </c>
      <c r="X14" s="137">
        <f t="shared" si="6"/>
        <v>95327.462</v>
      </c>
      <c r="Y14" s="134">
        <f t="shared" si="7"/>
        <v>0.05238981396567555</v>
      </c>
    </row>
    <row r="15" spans="1:25" ht="19.5" customHeight="1">
      <c r="A15" s="237" t="s">
        <v>402</v>
      </c>
      <c r="B15" s="238">
        <v>734.0899999999999</v>
      </c>
      <c r="C15" s="239">
        <v>1425.324</v>
      </c>
      <c r="D15" s="240">
        <v>0.1</v>
      </c>
      <c r="E15" s="261">
        <v>39.497</v>
      </c>
      <c r="F15" s="240">
        <f t="shared" si="0"/>
        <v>2199.0109999999995</v>
      </c>
      <c r="G15" s="241">
        <f t="shared" si="1"/>
        <v>0.03899715703457666</v>
      </c>
      <c r="H15" s="238">
        <v>639.756</v>
      </c>
      <c r="I15" s="239">
        <v>535.3779999999999</v>
      </c>
      <c r="J15" s="240">
        <v>248.601</v>
      </c>
      <c r="K15" s="239">
        <v>62.288000000000004</v>
      </c>
      <c r="L15" s="240">
        <f t="shared" si="2"/>
        <v>1486.0230000000001</v>
      </c>
      <c r="M15" s="242">
        <f t="shared" si="3"/>
        <v>0.4797960731428783</v>
      </c>
      <c r="N15" s="238">
        <v>7348.874999999998</v>
      </c>
      <c r="O15" s="239">
        <v>9495.439</v>
      </c>
      <c r="P15" s="240">
        <v>1824.9909999999998</v>
      </c>
      <c r="Q15" s="239">
        <v>614.605</v>
      </c>
      <c r="R15" s="240">
        <f t="shared" si="4"/>
        <v>19283.909999999996</v>
      </c>
      <c r="S15" s="241">
        <f t="shared" si="5"/>
        <v>0.03156868705782545</v>
      </c>
      <c r="T15" s="258">
        <v>7000.147999999999</v>
      </c>
      <c r="U15" s="239">
        <v>5464.236999999999</v>
      </c>
      <c r="V15" s="240">
        <v>2038.348</v>
      </c>
      <c r="W15" s="261">
        <v>784.242</v>
      </c>
      <c r="X15" s="240">
        <f t="shared" si="6"/>
        <v>15286.974999999999</v>
      </c>
      <c r="Y15" s="243">
        <f t="shared" si="7"/>
        <v>0.26146016461726385</v>
      </c>
    </row>
    <row r="16" spans="1:25" ht="19.5" customHeight="1">
      <c r="A16" s="244" t="s">
        <v>401</v>
      </c>
      <c r="B16" s="245">
        <v>659.178</v>
      </c>
      <c r="C16" s="246">
        <v>1215.907</v>
      </c>
      <c r="D16" s="247">
        <v>0</v>
      </c>
      <c r="E16" s="264">
        <v>247.07100000000003</v>
      </c>
      <c r="F16" s="247">
        <f t="shared" si="0"/>
        <v>2122.156</v>
      </c>
      <c r="G16" s="248">
        <f t="shared" si="1"/>
        <v>0.037634214100733955</v>
      </c>
      <c r="H16" s="245">
        <v>1004.5840000000001</v>
      </c>
      <c r="I16" s="246">
        <v>974.047</v>
      </c>
      <c r="J16" s="247">
        <v>0</v>
      </c>
      <c r="K16" s="246">
        <v>65.914</v>
      </c>
      <c r="L16" s="247">
        <f t="shared" si="2"/>
        <v>2044.545</v>
      </c>
      <c r="M16" s="249">
        <f t="shared" si="3"/>
        <v>0.037960035117837965</v>
      </c>
      <c r="N16" s="245">
        <v>7263.5610000000015</v>
      </c>
      <c r="O16" s="246">
        <v>13705.838000000002</v>
      </c>
      <c r="P16" s="247">
        <v>373.895</v>
      </c>
      <c r="Q16" s="246">
        <v>2385.2189999999996</v>
      </c>
      <c r="R16" s="247">
        <f t="shared" si="4"/>
        <v>23728.513000000006</v>
      </c>
      <c r="S16" s="248">
        <f t="shared" si="5"/>
        <v>0.03884471568496966</v>
      </c>
      <c r="T16" s="259">
        <v>8644.503000000002</v>
      </c>
      <c r="U16" s="246">
        <v>11610.234999999999</v>
      </c>
      <c r="V16" s="247">
        <v>86.59</v>
      </c>
      <c r="W16" s="246">
        <v>449.0600000000001</v>
      </c>
      <c r="X16" s="247">
        <f t="shared" si="6"/>
        <v>20790.388000000003</v>
      </c>
      <c r="Y16" s="250">
        <f t="shared" si="7"/>
        <v>0.14132131636985346</v>
      </c>
    </row>
    <row r="17" spans="1:25" ht="19.5" customHeight="1">
      <c r="A17" s="244" t="s">
        <v>399</v>
      </c>
      <c r="B17" s="245">
        <v>1098.206</v>
      </c>
      <c r="C17" s="246">
        <v>632.7200000000001</v>
      </c>
      <c r="D17" s="247">
        <v>137.441</v>
      </c>
      <c r="E17" s="264">
        <v>125.778</v>
      </c>
      <c r="F17" s="247">
        <f>SUM(B17:E17)</f>
        <v>1994.145</v>
      </c>
      <c r="G17" s="248">
        <f>F17/$F$9</f>
        <v>0.03536407308317961</v>
      </c>
      <c r="H17" s="245">
        <v>693.575</v>
      </c>
      <c r="I17" s="246">
        <v>653.848</v>
      </c>
      <c r="J17" s="247">
        <v>484.699</v>
      </c>
      <c r="K17" s="246">
        <v>0</v>
      </c>
      <c r="L17" s="247">
        <f>SUM(H17:K17)</f>
        <v>1832.122</v>
      </c>
      <c r="M17" s="249">
        <f>IF(ISERROR(F17/L17-1),"         /0",(F17/L17-1))</f>
        <v>0.08843461297883004</v>
      </c>
      <c r="N17" s="245">
        <v>9128.074999999997</v>
      </c>
      <c r="O17" s="246">
        <v>7527.7710000000025</v>
      </c>
      <c r="P17" s="247">
        <v>2178.073</v>
      </c>
      <c r="Q17" s="246">
        <v>542.4639999999999</v>
      </c>
      <c r="R17" s="247">
        <f>SUM(N17:Q17)</f>
        <v>19376.382999999998</v>
      </c>
      <c r="S17" s="248">
        <f>R17/$R$9</f>
        <v>0.031720069801174616</v>
      </c>
      <c r="T17" s="259">
        <v>8097.139000000001</v>
      </c>
      <c r="U17" s="246">
        <v>6661.390000000002</v>
      </c>
      <c r="V17" s="247">
        <v>3641.428</v>
      </c>
      <c r="W17" s="246">
        <v>484.72299999999996</v>
      </c>
      <c r="X17" s="247">
        <f>SUM(T17:W17)</f>
        <v>18884.68</v>
      </c>
      <c r="Y17" s="250">
        <f>IF(ISERROR(R17/X17-1),"         /0",IF(R17/X17&gt;5,"  *  ",(R17/X17-1)))</f>
        <v>0.026037136980875397</v>
      </c>
    </row>
    <row r="18" spans="1:25" ht="19.5" customHeight="1">
      <c r="A18" s="244" t="s">
        <v>400</v>
      </c>
      <c r="B18" s="245">
        <v>402.02200000000005</v>
      </c>
      <c r="C18" s="246">
        <v>1029.998</v>
      </c>
      <c r="D18" s="247">
        <v>81.394</v>
      </c>
      <c r="E18" s="264">
        <v>150.563</v>
      </c>
      <c r="F18" s="247">
        <f t="shared" si="0"/>
        <v>1663.9769999999999</v>
      </c>
      <c r="G18" s="248">
        <f t="shared" si="1"/>
        <v>0.029508889392060235</v>
      </c>
      <c r="H18" s="245">
        <v>527.628</v>
      </c>
      <c r="I18" s="246">
        <v>1020.252</v>
      </c>
      <c r="J18" s="247">
        <v>91.55</v>
      </c>
      <c r="K18" s="246">
        <v>0.24</v>
      </c>
      <c r="L18" s="247">
        <f t="shared" si="2"/>
        <v>1639.67</v>
      </c>
      <c r="M18" s="249">
        <f t="shared" si="3"/>
        <v>0.014824324406740308</v>
      </c>
      <c r="N18" s="245">
        <v>5169.223</v>
      </c>
      <c r="O18" s="246">
        <v>12638.941</v>
      </c>
      <c r="P18" s="247">
        <v>1096.359</v>
      </c>
      <c r="Q18" s="246">
        <v>605.289</v>
      </c>
      <c r="R18" s="247">
        <f t="shared" si="4"/>
        <v>19509.812</v>
      </c>
      <c r="S18" s="248">
        <f t="shared" si="5"/>
        <v>0.03193849948402621</v>
      </c>
      <c r="T18" s="259">
        <v>6828.842</v>
      </c>
      <c r="U18" s="246">
        <v>14038.910000000005</v>
      </c>
      <c r="V18" s="247">
        <v>979.2759999999998</v>
      </c>
      <c r="W18" s="246">
        <v>162.32600000000002</v>
      </c>
      <c r="X18" s="247">
        <f t="shared" si="6"/>
        <v>22009.354000000007</v>
      </c>
      <c r="Y18" s="250">
        <f t="shared" si="7"/>
        <v>-0.11356725872099671</v>
      </c>
    </row>
    <row r="19" spans="1:25" ht="19.5" customHeight="1">
      <c r="A19" s="244" t="s">
        <v>403</v>
      </c>
      <c r="B19" s="245">
        <v>307.23699999999997</v>
      </c>
      <c r="C19" s="246">
        <v>478.285</v>
      </c>
      <c r="D19" s="247">
        <v>0</v>
      </c>
      <c r="E19" s="264">
        <v>0</v>
      </c>
      <c r="F19" s="247">
        <f t="shared" si="0"/>
        <v>785.5219999999999</v>
      </c>
      <c r="G19" s="248">
        <f t="shared" si="1"/>
        <v>0.013930409983449256</v>
      </c>
      <c r="H19" s="245">
        <v>428.823</v>
      </c>
      <c r="I19" s="246">
        <v>353.83</v>
      </c>
      <c r="J19" s="247">
        <v>0</v>
      </c>
      <c r="K19" s="246">
        <v>0</v>
      </c>
      <c r="L19" s="247">
        <f t="shared" si="2"/>
        <v>782.653</v>
      </c>
      <c r="M19" s="249">
        <f t="shared" si="3"/>
        <v>0.0036657369230039816</v>
      </c>
      <c r="N19" s="245">
        <v>4469.425</v>
      </c>
      <c r="O19" s="246">
        <v>3833.063</v>
      </c>
      <c r="P19" s="247">
        <v>7.67</v>
      </c>
      <c r="Q19" s="246">
        <v>43.313</v>
      </c>
      <c r="R19" s="247">
        <f t="shared" si="4"/>
        <v>8353.471000000001</v>
      </c>
      <c r="S19" s="248">
        <f t="shared" si="5"/>
        <v>0.013675033322890447</v>
      </c>
      <c r="T19" s="259">
        <v>3953.918000000001</v>
      </c>
      <c r="U19" s="246">
        <v>3984.4700000000003</v>
      </c>
      <c r="V19" s="247">
        <v>207.2</v>
      </c>
      <c r="W19" s="246">
        <v>140.103</v>
      </c>
      <c r="X19" s="247">
        <f t="shared" si="6"/>
        <v>8285.691</v>
      </c>
      <c r="Y19" s="250">
        <f t="shared" si="7"/>
        <v>0.008180367817240741</v>
      </c>
    </row>
    <row r="20" spans="1:25" ht="19.5" customHeight="1">
      <c r="A20" s="244" t="s">
        <v>406</v>
      </c>
      <c r="B20" s="245">
        <v>17.955</v>
      </c>
      <c r="C20" s="246">
        <v>309.765</v>
      </c>
      <c r="D20" s="247">
        <v>0</v>
      </c>
      <c r="E20" s="264">
        <v>5.096</v>
      </c>
      <c r="F20" s="247">
        <f t="shared" si="0"/>
        <v>332.816</v>
      </c>
      <c r="G20" s="248">
        <f t="shared" si="1"/>
        <v>0.005902143197837422</v>
      </c>
      <c r="H20" s="245">
        <v>73.198</v>
      </c>
      <c r="I20" s="246">
        <v>118.768</v>
      </c>
      <c r="J20" s="247">
        <v>0</v>
      </c>
      <c r="K20" s="246">
        <v>0</v>
      </c>
      <c r="L20" s="247">
        <f t="shared" si="2"/>
        <v>191.966</v>
      </c>
      <c r="M20" s="249">
        <f t="shared" si="3"/>
        <v>0.7337236802350413</v>
      </c>
      <c r="N20" s="245">
        <v>1434.3210000000001</v>
      </c>
      <c r="O20" s="246">
        <v>1682.4789999999998</v>
      </c>
      <c r="P20" s="247">
        <v>34.83</v>
      </c>
      <c r="Q20" s="246">
        <v>16.599</v>
      </c>
      <c r="R20" s="247">
        <f t="shared" si="4"/>
        <v>3168.2290000000003</v>
      </c>
      <c r="S20" s="248">
        <f t="shared" si="5"/>
        <v>0.00518654307287927</v>
      </c>
      <c r="T20" s="259">
        <v>1696.8300000000006</v>
      </c>
      <c r="U20" s="246">
        <v>1296.782</v>
      </c>
      <c r="V20" s="247">
        <v>75.724</v>
      </c>
      <c r="W20" s="246">
        <v>51.456</v>
      </c>
      <c r="X20" s="247">
        <f t="shared" si="6"/>
        <v>3120.792000000001</v>
      </c>
      <c r="Y20" s="250">
        <f t="shared" si="7"/>
        <v>0.0152003081269112</v>
      </c>
    </row>
    <row r="21" spans="1:25" ht="19.5" customHeight="1">
      <c r="A21" s="244" t="s">
        <v>407</v>
      </c>
      <c r="B21" s="245">
        <v>310.094</v>
      </c>
      <c r="C21" s="246">
        <v>0</v>
      </c>
      <c r="D21" s="247">
        <v>0</v>
      </c>
      <c r="E21" s="264">
        <v>1.603</v>
      </c>
      <c r="F21" s="247">
        <f t="shared" si="0"/>
        <v>311.697</v>
      </c>
      <c r="G21" s="248">
        <f t="shared" si="1"/>
        <v>0.005527619851017773</v>
      </c>
      <c r="H21" s="245">
        <v>288.014</v>
      </c>
      <c r="I21" s="246">
        <v>0</v>
      </c>
      <c r="J21" s="247"/>
      <c r="K21" s="246">
        <v>0.004</v>
      </c>
      <c r="L21" s="247">
        <f t="shared" si="2"/>
        <v>288.01800000000003</v>
      </c>
      <c r="M21" s="249">
        <f t="shared" si="3"/>
        <v>0.08221361164927177</v>
      </c>
      <c r="N21" s="245">
        <v>4214.658</v>
      </c>
      <c r="O21" s="246">
        <v>105.17800000000001</v>
      </c>
      <c r="P21" s="247">
        <v>0</v>
      </c>
      <c r="Q21" s="246">
        <v>105.659</v>
      </c>
      <c r="R21" s="247">
        <f t="shared" si="4"/>
        <v>4425.495</v>
      </c>
      <c r="S21" s="248">
        <f t="shared" si="5"/>
        <v>0.007244747913206982</v>
      </c>
      <c r="T21" s="259">
        <v>3844.0740000000005</v>
      </c>
      <c r="U21" s="246">
        <v>157.692</v>
      </c>
      <c r="V21" s="247">
        <v>100.279</v>
      </c>
      <c r="W21" s="246">
        <v>212.963</v>
      </c>
      <c r="X21" s="247">
        <f t="shared" si="6"/>
        <v>4315.008</v>
      </c>
      <c r="Y21" s="250">
        <f t="shared" si="7"/>
        <v>0.02560528277120233</v>
      </c>
    </row>
    <row r="22" spans="1:25" ht="18.75" customHeight="1">
      <c r="A22" s="244" t="s">
        <v>404</v>
      </c>
      <c r="B22" s="245">
        <v>105.86</v>
      </c>
      <c r="C22" s="246">
        <v>47.04</v>
      </c>
      <c r="D22" s="247">
        <v>100.299</v>
      </c>
      <c r="E22" s="246">
        <v>0.966</v>
      </c>
      <c r="F22" s="247">
        <f t="shared" si="0"/>
        <v>254.16500000000002</v>
      </c>
      <c r="G22" s="248">
        <f t="shared" si="1"/>
        <v>0.004507350084966914</v>
      </c>
      <c r="H22" s="245">
        <v>50.492000000000004</v>
      </c>
      <c r="I22" s="246">
        <v>0.35400000000000004</v>
      </c>
      <c r="J22" s="247">
        <v>0</v>
      </c>
      <c r="K22" s="246">
        <v>0.05</v>
      </c>
      <c r="L22" s="247">
        <f t="shared" si="2"/>
        <v>50.896</v>
      </c>
      <c r="M22" s="249">
        <f t="shared" si="3"/>
        <v>3.9938109085193343</v>
      </c>
      <c r="N22" s="245">
        <v>311.645</v>
      </c>
      <c r="O22" s="246">
        <v>104.234</v>
      </c>
      <c r="P22" s="247">
        <v>1417.426</v>
      </c>
      <c r="Q22" s="246">
        <v>374.609</v>
      </c>
      <c r="R22" s="247">
        <f t="shared" si="4"/>
        <v>2207.9139999999998</v>
      </c>
      <c r="S22" s="248">
        <f t="shared" si="5"/>
        <v>0.003614461284904961</v>
      </c>
      <c r="T22" s="259">
        <v>1549.0010000000004</v>
      </c>
      <c r="U22" s="246">
        <v>572.8519999999999</v>
      </c>
      <c r="V22" s="247">
        <v>57.36000000000001</v>
      </c>
      <c r="W22" s="246">
        <v>118.96100000000001</v>
      </c>
      <c r="X22" s="247">
        <f t="shared" si="6"/>
        <v>2298.174</v>
      </c>
      <c r="Y22" s="250">
        <f t="shared" si="7"/>
        <v>-0.039274658924868255</v>
      </c>
    </row>
    <row r="23" spans="1:25" ht="19.5" customHeight="1" thickBot="1">
      <c r="A23" s="251" t="s">
        <v>48</v>
      </c>
      <c r="B23" s="252">
        <v>23.868000000000002</v>
      </c>
      <c r="C23" s="253">
        <v>1.687</v>
      </c>
      <c r="D23" s="254">
        <v>1.4100000000000001</v>
      </c>
      <c r="E23" s="253">
        <v>0.08</v>
      </c>
      <c r="F23" s="254">
        <f t="shared" si="0"/>
        <v>27.045</v>
      </c>
      <c r="G23" s="255">
        <f t="shared" si="1"/>
        <v>0.0004796147504492365</v>
      </c>
      <c r="H23" s="252">
        <v>20.026</v>
      </c>
      <c r="I23" s="253">
        <v>0.238</v>
      </c>
      <c r="J23" s="254">
        <v>0.1</v>
      </c>
      <c r="K23" s="253">
        <v>0.05</v>
      </c>
      <c r="L23" s="254">
        <f t="shared" si="2"/>
        <v>20.414</v>
      </c>
      <c r="M23" s="249">
        <f t="shared" si="3"/>
        <v>0.3248260997354757</v>
      </c>
      <c r="N23" s="252">
        <v>248.743</v>
      </c>
      <c r="O23" s="253">
        <v>17.33</v>
      </c>
      <c r="P23" s="254">
        <v>1.5900000000000003</v>
      </c>
      <c r="Q23" s="253">
        <v>0.26</v>
      </c>
      <c r="R23" s="254">
        <f t="shared" si="4"/>
        <v>267.92299999999994</v>
      </c>
      <c r="S23" s="255">
        <f t="shared" si="5"/>
        <v>0.0004386028218651595</v>
      </c>
      <c r="T23" s="260">
        <v>222.00700000000003</v>
      </c>
      <c r="U23" s="253">
        <v>7.138000000000002</v>
      </c>
      <c r="V23" s="254">
        <v>9.424</v>
      </c>
      <c r="W23" s="253">
        <v>97.831</v>
      </c>
      <c r="X23" s="254">
        <f t="shared" si="6"/>
        <v>336.40000000000003</v>
      </c>
      <c r="Y23" s="257">
        <f t="shared" si="7"/>
        <v>-0.20355826397146282</v>
      </c>
    </row>
    <row r="24" spans="1:25" s="133" customFormat="1" ht="19.5" customHeight="1">
      <c r="A24" s="142" t="s">
        <v>51</v>
      </c>
      <c r="B24" s="139">
        <f>SUM(B25:B31)</f>
        <v>2785.6130000000003</v>
      </c>
      <c r="C24" s="138">
        <f>SUM(C25:C31)</f>
        <v>3084.6759999999995</v>
      </c>
      <c r="D24" s="137">
        <f>SUM(D25:D31)</f>
        <v>0</v>
      </c>
      <c r="E24" s="138">
        <f>SUM(E25:E31)</f>
        <v>10.637</v>
      </c>
      <c r="F24" s="137">
        <f t="shared" si="0"/>
        <v>5880.9259999999995</v>
      </c>
      <c r="G24" s="140">
        <f t="shared" si="1"/>
        <v>0.1042920634461241</v>
      </c>
      <c r="H24" s="139">
        <f>SUM(H25:H31)</f>
        <v>2685.5890000000004</v>
      </c>
      <c r="I24" s="138">
        <f>SUM(I25:I31)</f>
        <v>2580.4639999999995</v>
      </c>
      <c r="J24" s="137">
        <f>SUM(J25:J31)</f>
        <v>538.508</v>
      </c>
      <c r="K24" s="138">
        <f>SUM(K25:K31)</f>
        <v>645.928</v>
      </c>
      <c r="L24" s="137">
        <f t="shared" si="2"/>
        <v>6450.489</v>
      </c>
      <c r="M24" s="141">
        <f aca="true" t="shared" si="8" ref="M24:M43">IF(ISERROR(F24/L24-1),"         /0",(F24/L24-1))</f>
        <v>-0.08829764689157682</v>
      </c>
      <c r="N24" s="139">
        <f>SUM(N25:N31)</f>
        <v>30496.176999999996</v>
      </c>
      <c r="O24" s="138">
        <f>SUM(O25:O31)</f>
        <v>30882.289</v>
      </c>
      <c r="P24" s="137">
        <f>SUM(P25:P31)</f>
        <v>6862.120000000001</v>
      </c>
      <c r="Q24" s="138">
        <f>SUM(Q25:Q31)</f>
        <v>5405.248000000001</v>
      </c>
      <c r="R24" s="137">
        <f t="shared" si="4"/>
        <v>73645.834</v>
      </c>
      <c r="S24" s="140">
        <f t="shared" si="5"/>
        <v>0.12056176816105044</v>
      </c>
      <c r="T24" s="139">
        <f>SUM(T25:T31)</f>
        <v>29164.015</v>
      </c>
      <c r="U24" s="138">
        <f>SUM(U25:U31)</f>
        <v>29284.266000000003</v>
      </c>
      <c r="V24" s="137">
        <f>SUM(V25:V31)</f>
        <v>6332.489</v>
      </c>
      <c r="W24" s="138">
        <f>SUM(W25:W31)</f>
        <v>5653.045</v>
      </c>
      <c r="X24" s="137">
        <f t="shared" si="6"/>
        <v>70433.815</v>
      </c>
      <c r="Y24" s="134">
        <f t="shared" si="7"/>
        <v>0.045603365372158144</v>
      </c>
    </row>
    <row r="25" spans="1:25" ht="19.5" customHeight="1">
      <c r="A25" s="237" t="s">
        <v>408</v>
      </c>
      <c r="B25" s="238">
        <v>840.6669999999999</v>
      </c>
      <c r="C25" s="239">
        <v>1571.93</v>
      </c>
      <c r="D25" s="240">
        <v>0</v>
      </c>
      <c r="E25" s="239">
        <v>0</v>
      </c>
      <c r="F25" s="240">
        <f t="shared" si="0"/>
        <v>2412.5969999999998</v>
      </c>
      <c r="G25" s="241">
        <f t="shared" si="1"/>
        <v>0.04278488105341381</v>
      </c>
      <c r="H25" s="238">
        <v>652.403</v>
      </c>
      <c r="I25" s="239">
        <v>1295.514</v>
      </c>
      <c r="J25" s="240">
        <v>0</v>
      </c>
      <c r="K25" s="239">
        <v>0</v>
      </c>
      <c r="L25" s="240">
        <f t="shared" si="2"/>
        <v>1947.917</v>
      </c>
      <c r="M25" s="242">
        <f t="shared" si="8"/>
        <v>0.23855225864346363</v>
      </c>
      <c r="N25" s="238">
        <v>8804.731</v>
      </c>
      <c r="O25" s="239">
        <v>15876.799</v>
      </c>
      <c r="P25" s="240">
        <v>11.959</v>
      </c>
      <c r="Q25" s="239">
        <v>0.1</v>
      </c>
      <c r="R25" s="240">
        <f t="shared" si="4"/>
        <v>24693.588999999996</v>
      </c>
      <c r="S25" s="241">
        <f t="shared" si="5"/>
        <v>0.04042459145865963</v>
      </c>
      <c r="T25" s="238">
        <v>8101.929000000001</v>
      </c>
      <c r="U25" s="239">
        <v>14696.2</v>
      </c>
      <c r="V25" s="240">
        <v>0</v>
      </c>
      <c r="W25" s="239">
        <v>0</v>
      </c>
      <c r="X25" s="240">
        <f t="shared" si="6"/>
        <v>22798.129</v>
      </c>
      <c r="Y25" s="243">
        <f t="shared" si="7"/>
        <v>0.08314103319618882</v>
      </c>
    </row>
    <row r="26" spans="1:25" ht="19.5" customHeight="1">
      <c r="A26" s="244" t="s">
        <v>412</v>
      </c>
      <c r="B26" s="245">
        <v>808.618</v>
      </c>
      <c r="C26" s="246">
        <v>576.062</v>
      </c>
      <c r="D26" s="247">
        <v>0</v>
      </c>
      <c r="E26" s="246">
        <v>0</v>
      </c>
      <c r="F26" s="247">
        <f t="shared" si="0"/>
        <v>1384.68</v>
      </c>
      <c r="G26" s="248">
        <f t="shared" si="1"/>
        <v>0.024555849608136393</v>
      </c>
      <c r="H26" s="245">
        <v>909.1510000000001</v>
      </c>
      <c r="I26" s="246">
        <v>486.201</v>
      </c>
      <c r="J26" s="247">
        <v>538.508</v>
      </c>
      <c r="K26" s="246"/>
      <c r="L26" s="247">
        <f t="shared" si="2"/>
        <v>1933.8600000000001</v>
      </c>
      <c r="M26" s="249">
        <f t="shared" si="8"/>
        <v>-0.2839812602773727</v>
      </c>
      <c r="N26" s="245">
        <v>9251.501</v>
      </c>
      <c r="O26" s="246">
        <v>5430.864000000001</v>
      </c>
      <c r="P26" s="247">
        <v>6850.113000000001</v>
      </c>
      <c r="Q26" s="246"/>
      <c r="R26" s="247">
        <f t="shared" si="4"/>
        <v>21532.478000000003</v>
      </c>
      <c r="S26" s="248">
        <f t="shared" si="5"/>
        <v>0.03524970089372495</v>
      </c>
      <c r="T26" s="245">
        <v>8577.077</v>
      </c>
      <c r="U26" s="246">
        <v>4967.542</v>
      </c>
      <c r="V26" s="247">
        <v>6332.489</v>
      </c>
      <c r="W26" s="246">
        <v>40.074</v>
      </c>
      <c r="X26" s="247">
        <f t="shared" si="6"/>
        <v>19917.182</v>
      </c>
      <c r="Y26" s="250">
        <f t="shared" si="7"/>
        <v>0.08110062959709863</v>
      </c>
    </row>
    <row r="27" spans="1:25" ht="19.5" customHeight="1">
      <c r="A27" s="244" t="s">
        <v>430</v>
      </c>
      <c r="B27" s="245">
        <v>737.398</v>
      </c>
      <c r="C27" s="246">
        <v>111.638</v>
      </c>
      <c r="D27" s="247">
        <v>0</v>
      </c>
      <c r="E27" s="246">
        <v>0</v>
      </c>
      <c r="F27" s="247">
        <f>SUM(B27:E27)</f>
        <v>849.0360000000001</v>
      </c>
      <c r="G27" s="248">
        <f>F27/$F$9</f>
        <v>0.015056764254480236</v>
      </c>
      <c r="H27" s="245">
        <v>782.25</v>
      </c>
      <c r="I27" s="246">
        <v>33.187</v>
      </c>
      <c r="J27" s="247"/>
      <c r="K27" s="246"/>
      <c r="L27" s="247">
        <f>SUM(H27:K27)</f>
        <v>815.437</v>
      </c>
      <c r="M27" s="249">
        <f>IF(ISERROR(F27/L27-1),"         /0",(F27/L27-1))</f>
        <v>0.041203673613044334</v>
      </c>
      <c r="N27" s="245">
        <v>8788.47</v>
      </c>
      <c r="O27" s="246">
        <v>1394.886</v>
      </c>
      <c r="P27" s="247">
        <v>0</v>
      </c>
      <c r="Q27" s="246">
        <v>20.6</v>
      </c>
      <c r="R27" s="247">
        <f>SUM(N27:Q27)</f>
        <v>10203.956</v>
      </c>
      <c r="S27" s="248">
        <f>R27/$R$9</f>
        <v>0.016704366164114044</v>
      </c>
      <c r="T27" s="245">
        <v>8943.475000000002</v>
      </c>
      <c r="U27" s="246">
        <v>783.697</v>
      </c>
      <c r="V27" s="247"/>
      <c r="W27" s="246"/>
      <c r="X27" s="247">
        <f>SUM(T27:W27)</f>
        <v>9727.172000000002</v>
      </c>
      <c r="Y27" s="250">
        <f>IF(ISERROR(R27/X27-1),"         /0",IF(R27/X27&gt;5,"  *  ",(R27/X27-1)))</f>
        <v>0.049015685134384146</v>
      </c>
    </row>
    <row r="28" spans="1:25" ht="19.5" customHeight="1">
      <c r="A28" s="244" t="s">
        <v>409</v>
      </c>
      <c r="B28" s="245">
        <v>215.291</v>
      </c>
      <c r="C28" s="246">
        <v>228.932</v>
      </c>
      <c r="D28" s="247">
        <v>0</v>
      </c>
      <c r="E28" s="246">
        <v>10.637</v>
      </c>
      <c r="F28" s="247">
        <f t="shared" si="0"/>
        <v>454.85999999999996</v>
      </c>
      <c r="G28" s="248">
        <f t="shared" si="1"/>
        <v>0.008066465719701967</v>
      </c>
      <c r="H28" s="245">
        <v>270.357</v>
      </c>
      <c r="I28" s="246">
        <v>270.962</v>
      </c>
      <c r="J28" s="247">
        <v>0</v>
      </c>
      <c r="K28" s="246">
        <v>0</v>
      </c>
      <c r="L28" s="247">
        <f t="shared" si="2"/>
        <v>541.319</v>
      </c>
      <c r="M28" s="249" t="s">
        <v>43</v>
      </c>
      <c r="N28" s="245">
        <v>2333.580999999999</v>
      </c>
      <c r="O28" s="246">
        <v>2585.455</v>
      </c>
      <c r="P28" s="247">
        <v>0</v>
      </c>
      <c r="Q28" s="246">
        <v>10.637</v>
      </c>
      <c r="R28" s="247">
        <f t="shared" si="4"/>
        <v>4929.672999999999</v>
      </c>
      <c r="S28" s="248">
        <f t="shared" si="5"/>
        <v>0.00807011151962499</v>
      </c>
      <c r="T28" s="245">
        <v>2779.5109999999995</v>
      </c>
      <c r="U28" s="246">
        <v>2808.617</v>
      </c>
      <c r="V28" s="247">
        <v>0</v>
      </c>
      <c r="W28" s="246">
        <v>0</v>
      </c>
      <c r="X28" s="247">
        <f t="shared" si="6"/>
        <v>5588.128</v>
      </c>
      <c r="Y28" s="250">
        <f t="shared" si="7"/>
        <v>-0.11783105182987952</v>
      </c>
    </row>
    <row r="29" spans="1:25" ht="19.5" customHeight="1">
      <c r="A29" s="244" t="s">
        <v>411</v>
      </c>
      <c r="B29" s="245">
        <v>140.806</v>
      </c>
      <c r="C29" s="246">
        <v>251.62199999999999</v>
      </c>
      <c r="D29" s="247">
        <v>0</v>
      </c>
      <c r="E29" s="246">
        <v>0</v>
      </c>
      <c r="F29" s="247">
        <f t="shared" si="0"/>
        <v>392.428</v>
      </c>
      <c r="G29" s="248">
        <f t="shared" si="1"/>
        <v>0.006959299585479496</v>
      </c>
      <c r="H29" s="245">
        <v>57.36</v>
      </c>
      <c r="I29" s="246">
        <v>270.96</v>
      </c>
      <c r="J29" s="247"/>
      <c r="K29" s="246">
        <v>645.728</v>
      </c>
      <c r="L29" s="247">
        <f t="shared" si="2"/>
        <v>974.048</v>
      </c>
      <c r="M29" s="249">
        <f t="shared" si="8"/>
        <v>-0.5971163638752915</v>
      </c>
      <c r="N29" s="245">
        <v>901.696</v>
      </c>
      <c r="O29" s="246">
        <v>2786.211</v>
      </c>
      <c r="P29" s="247"/>
      <c r="Q29" s="246">
        <v>5373.911000000001</v>
      </c>
      <c r="R29" s="247">
        <f t="shared" si="4"/>
        <v>9061.818000000001</v>
      </c>
      <c r="S29" s="248">
        <f t="shared" si="5"/>
        <v>0.01483463139046852</v>
      </c>
      <c r="T29" s="245">
        <v>402.3929999999999</v>
      </c>
      <c r="U29" s="246">
        <v>3453.8249999999994</v>
      </c>
      <c r="V29" s="247"/>
      <c r="W29" s="246">
        <v>2020.804</v>
      </c>
      <c r="X29" s="247">
        <f t="shared" si="6"/>
        <v>5877.021999999999</v>
      </c>
      <c r="Y29" s="250">
        <f t="shared" si="7"/>
        <v>0.541906428119548</v>
      </c>
    </row>
    <row r="30" spans="1:25" ht="19.5" customHeight="1">
      <c r="A30" s="244" t="s">
        <v>410</v>
      </c>
      <c r="B30" s="245">
        <v>29.889999999999997</v>
      </c>
      <c r="C30" s="246">
        <v>344.40999999999997</v>
      </c>
      <c r="D30" s="247">
        <v>0</v>
      </c>
      <c r="E30" s="246">
        <v>0</v>
      </c>
      <c r="F30" s="247">
        <f t="shared" si="0"/>
        <v>374.29999999999995</v>
      </c>
      <c r="G30" s="248">
        <f t="shared" si="1"/>
        <v>0.006637818491149906</v>
      </c>
      <c r="H30" s="245">
        <v>10.041</v>
      </c>
      <c r="I30" s="246">
        <v>223.61599999999999</v>
      </c>
      <c r="J30" s="247"/>
      <c r="K30" s="246">
        <v>0.2</v>
      </c>
      <c r="L30" s="247">
        <f t="shared" si="2"/>
        <v>233.85699999999997</v>
      </c>
      <c r="M30" s="249">
        <f t="shared" si="8"/>
        <v>0.6005507639283836</v>
      </c>
      <c r="N30" s="245">
        <v>305.405</v>
      </c>
      <c r="O30" s="246">
        <v>2782.4700000000003</v>
      </c>
      <c r="P30" s="247"/>
      <c r="Q30" s="246"/>
      <c r="R30" s="247">
        <f t="shared" si="4"/>
        <v>3087.875</v>
      </c>
      <c r="S30" s="248">
        <f t="shared" si="5"/>
        <v>0.005054999714719825</v>
      </c>
      <c r="T30" s="245">
        <v>309.367</v>
      </c>
      <c r="U30" s="246">
        <v>2573.463</v>
      </c>
      <c r="V30" s="247"/>
      <c r="W30" s="246">
        <v>0.2</v>
      </c>
      <c r="X30" s="247">
        <f t="shared" si="6"/>
        <v>2883.03</v>
      </c>
      <c r="Y30" s="250">
        <f t="shared" si="7"/>
        <v>0.07105198350346686</v>
      </c>
    </row>
    <row r="31" spans="1:25" ht="19.5" customHeight="1" thickBot="1">
      <c r="A31" s="244" t="s">
        <v>48</v>
      </c>
      <c r="B31" s="245">
        <v>12.943000000000001</v>
      </c>
      <c r="C31" s="246">
        <v>0.082</v>
      </c>
      <c r="D31" s="247">
        <v>0</v>
      </c>
      <c r="E31" s="246">
        <v>0</v>
      </c>
      <c r="F31" s="247">
        <f t="shared" si="0"/>
        <v>13.025000000000002</v>
      </c>
      <c r="G31" s="248">
        <f t="shared" si="1"/>
        <v>0.0002309847337622964</v>
      </c>
      <c r="H31" s="245">
        <v>4.027</v>
      </c>
      <c r="I31" s="246">
        <v>0.024</v>
      </c>
      <c r="J31" s="247"/>
      <c r="K31" s="246"/>
      <c r="L31" s="247">
        <f t="shared" si="2"/>
        <v>4.051</v>
      </c>
      <c r="M31" s="249">
        <f t="shared" si="8"/>
        <v>2.215255492470995</v>
      </c>
      <c r="N31" s="245">
        <v>110.79299999999999</v>
      </c>
      <c r="O31" s="246">
        <v>25.604000000000003</v>
      </c>
      <c r="P31" s="247">
        <v>0.048</v>
      </c>
      <c r="Q31" s="246">
        <v>0</v>
      </c>
      <c r="R31" s="247">
        <f t="shared" si="4"/>
        <v>136.445</v>
      </c>
      <c r="S31" s="248">
        <f t="shared" si="5"/>
        <v>0.00022336701973847597</v>
      </c>
      <c r="T31" s="245">
        <v>50.263</v>
      </c>
      <c r="U31" s="246">
        <v>0.922</v>
      </c>
      <c r="V31" s="247">
        <v>0</v>
      </c>
      <c r="W31" s="246">
        <v>3591.967</v>
      </c>
      <c r="X31" s="247">
        <f t="shared" si="6"/>
        <v>3643.152</v>
      </c>
      <c r="Y31" s="250">
        <f t="shared" si="7"/>
        <v>-0.9625475412499945</v>
      </c>
    </row>
    <row r="32" spans="1:25" s="133" customFormat="1" ht="19.5" customHeight="1">
      <c r="A32" s="142" t="s">
        <v>50</v>
      </c>
      <c r="B32" s="139">
        <f>SUM(B33:B38)</f>
        <v>3375.571</v>
      </c>
      <c r="C32" s="138">
        <f>SUM(C33:C38)</f>
        <v>2148.515</v>
      </c>
      <c r="D32" s="137">
        <f>SUM(D33:D38)</f>
        <v>170.236</v>
      </c>
      <c r="E32" s="138">
        <f>SUM(E33:E38)</f>
        <v>274.674</v>
      </c>
      <c r="F32" s="137">
        <f t="shared" si="0"/>
        <v>5968.995999999999</v>
      </c>
      <c r="G32" s="140">
        <f t="shared" si="1"/>
        <v>0.10585389265936367</v>
      </c>
      <c r="H32" s="139">
        <f>SUM(H33:H38)</f>
        <v>2742.187000000001</v>
      </c>
      <c r="I32" s="138">
        <f>SUM(I33:I38)</f>
        <v>1693.7179999999998</v>
      </c>
      <c r="J32" s="137">
        <f>SUM(J33:J38)</f>
        <v>741.275</v>
      </c>
      <c r="K32" s="138">
        <f>SUM(K33:K38)</f>
        <v>676.36</v>
      </c>
      <c r="L32" s="137">
        <f t="shared" si="2"/>
        <v>5853.54</v>
      </c>
      <c r="M32" s="141">
        <f t="shared" si="8"/>
        <v>0.019724132747021228</v>
      </c>
      <c r="N32" s="139">
        <f>SUM(N33:N38)</f>
        <v>32369.303000000007</v>
      </c>
      <c r="O32" s="138">
        <f>SUM(O33:O38)</f>
        <v>18772.104999999996</v>
      </c>
      <c r="P32" s="137">
        <f>SUM(P33:P38)</f>
        <v>6305.967000000001</v>
      </c>
      <c r="Q32" s="138">
        <f>SUM(Q33:Q38)</f>
        <v>4380.344</v>
      </c>
      <c r="R32" s="137">
        <f t="shared" si="4"/>
        <v>61827.719</v>
      </c>
      <c r="S32" s="140">
        <f t="shared" si="5"/>
        <v>0.10121494617067643</v>
      </c>
      <c r="T32" s="139">
        <f>SUM(T33:T38)</f>
        <v>27945.637000000006</v>
      </c>
      <c r="U32" s="138">
        <f>SUM(U33:U38)</f>
        <v>18615.976000000006</v>
      </c>
      <c r="V32" s="137">
        <f>SUM(V33:V38)</f>
        <v>6297.4310000000005</v>
      </c>
      <c r="W32" s="138">
        <f>SUM(W33:W38)</f>
        <v>5462.191999999999</v>
      </c>
      <c r="X32" s="137">
        <f t="shared" si="6"/>
        <v>58321.236000000004</v>
      </c>
      <c r="Y32" s="134">
        <f t="shared" si="7"/>
        <v>0.0601236057479988</v>
      </c>
    </row>
    <row r="33" spans="1:25" s="103" customFormat="1" ht="19.5" customHeight="1">
      <c r="A33" s="237" t="s">
        <v>417</v>
      </c>
      <c r="B33" s="238">
        <v>2162.727</v>
      </c>
      <c r="C33" s="239">
        <v>1294.2839999999999</v>
      </c>
      <c r="D33" s="240">
        <v>68.565</v>
      </c>
      <c r="E33" s="239">
        <v>92.71000000000001</v>
      </c>
      <c r="F33" s="240">
        <f t="shared" si="0"/>
        <v>3618.2859999999996</v>
      </c>
      <c r="G33" s="241">
        <f t="shared" si="1"/>
        <v>0.06416651273595733</v>
      </c>
      <c r="H33" s="238">
        <v>1953.1800000000007</v>
      </c>
      <c r="I33" s="239">
        <v>1237.012</v>
      </c>
      <c r="J33" s="240">
        <v>482.796</v>
      </c>
      <c r="K33" s="239">
        <v>401.32</v>
      </c>
      <c r="L33" s="240">
        <f t="shared" si="2"/>
        <v>4074.308000000001</v>
      </c>
      <c r="M33" s="242">
        <f t="shared" si="8"/>
        <v>-0.11192624612572277</v>
      </c>
      <c r="N33" s="238">
        <v>19934.84400000001</v>
      </c>
      <c r="O33" s="239">
        <v>10578.851</v>
      </c>
      <c r="P33" s="240">
        <v>4025.669</v>
      </c>
      <c r="Q33" s="239">
        <v>2084.0209999999997</v>
      </c>
      <c r="R33" s="240">
        <f t="shared" si="4"/>
        <v>36623.38500000001</v>
      </c>
      <c r="S33" s="241">
        <f t="shared" si="5"/>
        <v>0.05995424061112395</v>
      </c>
      <c r="T33" s="258">
        <v>19225.098000000005</v>
      </c>
      <c r="U33" s="239">
        <v>12376.098000000004</v>
      </c>
      <c r="V33" s="240">
        <v>2474.616</v>
      </c>
      <c r="W33" s="239">
        <v>1759.5259999999998</v>
      </c>
      <c r="X33" s="240">
        <f t="shared" si="6"/>
        <v>35835.33800000001</v>
      </c>
      <c r="Y33" s="243">
        <f t="shared" si="7"/>
        <v>0.02199077904609137</v>
      </c>
    </row>
    <row r="34" spans="1:25" s="103" customFormat="1" ht="19.5" customHeight="1">
      <c r="A34" s="244" t="s">
        <v>418</v>
      </c>
      <c r="B34" s="245">
        <v>696.5870000000001</v>
      </c>
      <c r="C34" s="246">
        <v>514.26</v>
      </c>
      <c r="D34" s="247">
        <v>0</v>
      </c>
      <c r="E34" s="246">
        <v>147.97</v>
      </c>
      <c r="F34" s="247">
        <f>SUM(B34:E34)</f>
        <v>1358.8170000000002</v>
      </c>
      <c r="G34" s="248">
        <f>F34/$F$9</f>
        <v>0.024097196389764475</v>
      </c>
      <c r="H34" s="245">
        <v>515.4549999999999</v>
      </c>
      <c r="I34" s="246">
        <v>356.84599999999995</v>
      </c>
      <c r="J34" s="247">
        <v>258.081</v>
      </c>
      <c r="K34" s="246">
        <v>274.96</v>
      </c>
      <c r="L34" s="247">
        <f>SUM(H34:K34)</f>
        <v>1405.342</v>
      </c>
      <c r="M34" s="249">
        <f>IF(ISERROR(F34/L34-1),"         /0",(F34/L34-1))</f>
        <v>-0.03310582050490196</v>
      </c>
      <c r="N34" s="245">
        <v>8085.175999999999</v>
      </c>
      <c r="O34" s="246">
        <v>5779.077999999999</v>
      </c>
      <c r="P34" s="247">
        <v>2048.8250000000003</v>
      </c>
      <c r="Q34" s="246">
        <v>2246.399</v>
      </c>
      <c r="R34" s="247">
        <f>SUM(N34:Q34)</f>
        <v>18159.478</v>
      </c>
      <c r="S34" s="248">
        <f>R34/$R$9</f>
        <v>0.02972793785676588</v>
      </c>
      <c r="T34" s="259">
        <v>5858.538000000003</v>
      </c>
      <c r="U34" s="246">
        <v>5078.07</v>
      </c>
      <c r="V34" s="247">
        <v>3681.5150000000003</v>
      </c>
      <c r="W34" s="246">
        <v>3405.988</v>
      </c>
      <c r="X34" s="247">
        <f>SUM(T34:W34)</f>
        <v>18024.111000000004</v>
      </c>
      <c r="Y34" s="250">
        <f>IF(ISERROR(R34/X34-1),"         /0",IF(R34/X34&gt;5,"  *  ",(R34/X34-1)))</f>
        <v>0.0075103288034563676</v>
      </c>
    </row>
    <row r="35" spans="1:25" s="103" customFormat="1" ht="19.5" customHeight="1">
      <c r="A35" s="244" t="s">
        <v>419</v>
      </c>
      <c r="B35" s="245">
        <v>262.984</v>
      </c>
      <c r="C35" s="246">
        <v>274.303</v>
      </c>
      <c r="D35" s="247">
        <v>0</v>
      </c>
      <c r="E35" s="246">
        <v>0.885</v>
      </c>
      <c r="F35" s="247">
        <f>SUM(B35:E35)</f>
        <v>538.172</v>
      </c>
      <c r="G35" s="248">
        <f>F35/$F$9</f>
        <v>0.009543916786051636</v>
      </c>
      <c r="H35" s="245">
        <v>32.414</v>
      </c>
      <c r="I35" s="246">
        <v>4.463</v>
      </c>
      <c r="J35" s="247">
        <v>0</v>
      </c>
      <c r="K35" s="246">
        <v>0</v>
      </c>
      <c r="L35" s="247">
        <f>SUM(H35:K35)</f>
        <v>36.877</v>
      </c>
      <c r="M35" s="249">
        <f>IF(ISERROR(F35/L35-1),"         /0",(F35/L35-1))</f>
        <v>13.59370339235838</v>
      </c>
      <c r="N35" s="245">
        <v>1559.157</v>
      </c>
      <c r="O35" s="246">
        <v>1600.9209999999996</v>
      </c>
      <c r="P35" s="247">
        <v>0.16299999999999998</v>
      </c>
      <c r="Q35" s="246">
        <v>9.562</v>
      </c>
      <c r="R35" s="247">
        <f>SUM(N35:Q35)</f>
        <v>3169.8029999999994</v>
      </c>
      <c r="S35" s="248">
        <f>R35/$R$9</f>
        <v>0.005189119786493315</v>
      </c>
      <c r="T35" s="259">
        <v>486.44700000000006</v>
      </c>
      <c r="U35" s="246">
        <v>75.29499999999999</v>
      </c>
      <c r="V35" s="247">
        <v>61.27</v>
      </c>
      <c r="W35" s="246">
        <v>0.5499999999999999</v>
      </c>
      <c r="X35" s="247">
        <f>SUM(T35:W35)</f>
        <v>623.562</v>
      </c>
      <c r="Y35" s="250" t="str">
        <f>IF(ISERROR(R35/X35-1),"         /0",IF(R35/X35&gt;5,"  *  ",(R35/X35-1)))</f>
        <v>  *  </v>
      </c>
    </row>
    <row r="36" spans="1:25" s="103" customFormat="1" ht="19.5" customHeight="1">
      <c r="A36" s="244" t="s">
        <v>420</v>
      </c>
      <c r="B36" s="245">
        <v>159.215</v>
      </c>
      <c r="C36" s="246">
        <v>7.528</v>
      </c>
      <c r="D36" s="247">
        <v>101.671</v>
      </c>
      <c r="E36" s="246">
        <v>33.109</v>
      </c>
      <c r="F36" s="247">
        <f>SUM(B36:E36)</f>
        <v>301.52299999999997</v>
      </c>
      <c r="G36" s="248">
        <f>F36/$F$9</f>
        <v>0.0053471946163692035</v>
      </c>
      <c r="H36" s="245">
        <v>104.969</v>
      </c>
      <c r="I36" s="246">
        <v>17.668</v>
      </c>
      <c r="J36" s="247"/>
      <c r="K36" s="246">
        <v>0.08</v>
      </c>
      <c r="L36" s="247">
        <f>SUM(H36:K36)</f>
        <v>122.717</v>
      </c>
      <c r="M36" s="249">
        <f>IF(ISERROR(F36/L36-1),"         /0",(F36/L36-1))</f>
        <v>1.4570597390744555</v>
      </c>
      <c r="N36" s="245">
        <v>1405.223</v>
      </c>
      <c r="O36" s="246">
        <v>177.29500000000002</v>
      </c>
      <c r="P36" s="247">
        <v>166.711</v>
      </c>
      <c r="Q36" s="246">
        <v>39.935</v>
      </c>
      <c r="R36" s="247">
        <f>SUM(N36:Q36)</f>
        <v>1789.164</v>
      </c>
      <c r="S36" s="248">
        <f>R36/$R$9</f>
        <v>0.002928947418398407</v>
      </c>
      <c r="T36" s="259">
        <v>913.5439999999999</v>
      </c>
      <c r="U36" s="246">
        <v>367.23900000000003</v>
      </c>
      <c r="V36" s="247">
        <v>54.922</v>
      </c>
      <c r="W36" s="246">
        <v>13.099</v>
      </c>
      <c r="X36" s="247">
        <f>SUM(T36:W36)</f>
        <v>1348.8039999999999</v>
      </c>
      <c r="Y36" s="250">
        <f>IF(ISERROR(R36/X36-1),"         /0",IF(R36/X36&gt;5,"  *  ",(R36/X36-1)))</f>
        <v>0.32648183131129516</v>
      </c>
    </row>
    <row r="37" spans="1:25" s="103" customFormat="1" ht="19.5" customHeight="1">
      <c r="A37" s="244" t="s">
        <v>421</v>
      </c>
      <c r="B37" s="245">
        <v>61.273999999999994</v>
      </c>
      <c r="C37" s="246">
        <v>32.358</v>
      </c>
      <c r="D37" s="247">
        <v>0</v>
      </c>
      <c r="E37" s="246">
        <v>0</v>
      </c>
      <c r="F37" s="247">
        <f>SUM(B37:E37)</f>
        <v>93.63199999999999</v>
      </c>
      <c r="G37" s="248">
        <f>F37/$F$9</f>
        <v>0.0016604654580906972</v>
      </c>
      <c r="H37" s="245">
        <v>134.643</v>
      </c>
      <c r="I37" s="246">
        <v>49.083000000000006</v>
      </c>
      <c r="J37" s="247">
        <v>0</v>
      </c>
      <c r="K37" s="246">
        <v>0</v>
      </c>
      <c r="L37" s="247">
        <f>SUM(H37:K37)</f>
        <v>183.726</v>
      </c>
      <c r="M37" s="249">
        <f>IF(ISERROR(F37/L37-1),"         /0",(F37/L37-1))</f>
        <v>-0.4903715315197632</v>
      </c>
      <c r="N37" s="245">
        <v>976.1419999999999</v>
      </c>
      <c r="O37" s="246">
        <v>381.339</v>
      </c>
      <c r="P37" s="247">
        <v>0</v>
      </c>
      <c r="Q37" s="246">
        <v>0</v>
      </c>
      <c r="R37" s="247">
        <f>SUM(N37:Q37)</f>
        <v>1357.481</v>
      </c>
      <c r="S37" s="248">
        <f>R37/$R$9</f>
        <v>0.0022222616095980514</v>
      </c>
      <c r="T37" s="259">
        <v>1198.9469999999994</v>
      </c>
      <c r="U37" s="246">
        <v>423.491</v>
      </c>
      <c r="V37" s="247">
        <v>0</v>
      </c>
      <c r="W37" s="246">
        <v>0</v>
      </c>
      <c r="X37" s="247">
        <f>SUM(T37:W37)</f>
        <v>1622.4379999999994</v>
      </c>
      <c r="Y37" s="250">
        <f>IF(ISERROR(R37/X37-1),"         /0",IF(R37/X37&gt;5,"  *  ",(R37/X37-1)))</f>
        <v>-0.1633079353417508</v>
      </c>
    </row>
    <row r="38" spans="1:25" s="103" customFormat="1" ht="19.5" customHeight="1" thickBot="1">
      <c r="A38" s="244" t="s">
        <v>48</v>
      </c>
      <c r="B38" s="245">
        <v>32.784</v>
      </c>
      <c r="C38" s="246">
        <v>25.782</v>
      </c>
      <c r="D38" s="247">
        <v>0</v>
      </c>
      <c r="E38" s="246">
        <v>0</v>
      </c>
      <c r="F38" s="247">
        <f>SUM(B38:E38)</f>
        <v>58.566</v>
      </c>
      <c r="G38" s="248">
        <f>F38/$F$9</f>
        <v>0.0010386066731303378</v>
      </c>
      <c r="H38" s="245">
        <v>1.526</v>
      </c>
      <c r="I38" s="246">
        <v>28.646</v>
      </c>
      <c r="J38" s="247">
        <v>0.398</v>
      </c>
      <c r="K38" s="246">
        <v>0</v>
      </c>
      <c r="L38" s="247">
        <f>SUM(H38:K38)</f>
        <v>30.57</v>
      </c>
      <c r="M38" s="249">
        <f>IF(ISERROR(F38/L38-1),"         /0",(F38/L38-1))</f>
        <v>0.9157998037291464</v>
      </c>
      <c r="N38" s="245">
        <v>408.76099999999997</v>
      </c>
      <c r="O38" s="246">
        <v>254.62099999999998</v>
      </c>
      <c r="P38" s="247">
        <v>64.599</v>
      </c>
      <c r="Q38" s="246">
        <v>0.427</v>
      </c>
      <c r="R38" s="247">
        <f>SUM(N38:Q38)</f>
        <v>728.408</v>
      </c>
      <c r="S38" s="248">
        <f>R38/$R$9</f>
        <v>0.0011924388882968509</v>
      </c>
      <c r="T38" s="259">
        <v>263.063</v>
      </c>
      <c r="U38" s="246">
        <v>295.783</v>
      </c>
      <c r="V38" s="247">
        <v>25.108</v>
      </c>
      <c r="W38" s="246">
        <v>283.029</v>
      </c>
      <c r="X38" s="247">
        <f>SUM(T38:W38)</f>
        <v>866.983</v>
      </c>
      <c r="Y38" s="250">
        <f>IF(ISERROR(R38/X38-1),"         /0",IF(R38/X38&gt;5,"  *  ",(R38/X38-1)))</f>
        <v>-0.1598358906691365</v>
      </c>
    </row>
    <row r="39" spans="1:25" s="133" customFormat="1" ht="19.5" customHeight="1">
      <c r="A39" s="142" t="s">
        <v>49</v>
      </c>
      <c r="B39" s="139">
        <f>SUM(B40:B42)</f>
        <v>281.61899999999997</v>
      </c>
      <c r="C39" s="138">
        <f>SUM(C40:C42)</f>
        <v>131.915</v>
      </c>
      <c r="D39" s="137">
        <f>SUM(D40:D42)</f>
        <v>371.046</v>
      </c>
      <c r="E39" s="138">
        <f>SUM(E40:E42)</f>
        <v>10.309</v>
      </c>
      <c r="F39" s="137">
        <f t="shared" si="0"/>
        <v>794.8889999999999</v>
      </c>
      <c r="G39" s="140">
        <f t="shared" si="1"/>
        <v>0.01409652391827854</v>
      </c>
      <c r="H39" s="139">
        <f>SUM(H40:H42)</f>
        <v>70.452</v>
      </c>
      <c r="I39" s="138">
        <f>SUM(I40:I42)</f>
        <v>3.844</v>
      </c>
      <c r="J39" s="137">
        <f>SUM(J40:J42)</f>
        <v>140.656</v>
      </c>
      <c r="K39" s="138">
        <f>SUM(K40:K42)</f>
        <v>54.2</v>
      </c>
      <c r="L39" s="137">
        <f t="shared" si="2"/>
        <v>269.152</v>
      </c>
      <c r="M39" s="141">
        <f t="shared" si="8"/>
        <v>1.9533089109499464</v>
      </c>
      <c r="N39" s="139">
        <f>SUM(N40:N42)</f>
        <v>3818.538</v>
      </c>
      <c r="O39" s="138">
        <f>SUM(O40:O42)</f>
        <v>529.079</v>
      </c>
      <c r="P39" s="137">
        <f>SUM(P40:P42)</f>
        <v>3095.9339999999997</v>
      </c>
      <c r="Q39" s="138">
        <f>SUM(Q40:Q42)</f>
        <v>500.82500000000005</v>
      </c>
      <c r="R39" s="137">
        <f t="shared" si="4"/>
        <v>7944.375999999999</v>
      </c>
      <c r="S39" s="140">
        <f t="shared" si="5"/>
        <v>0.013005325155204476</v>
      </c>
      <c r="T39" s="139">
        <f>SUM(T40:T42)</f>
        <v>2140.8569999999995</v>
      </c>
      <c r="U39" s="138">
        <f>SUM(U40:U42)</f>
        <v>162.14</v>
      </c>
      <c r="V39" s="137">
        <f>SUM(V40:V42)</f>
        <v>1040.9499999999998</v>
      </c>
      <c r="W39" s="138">
        <f>SUM(W40:W42)</f>
        <v>330.53</v>
      </c>
      <c r="X39" s="137">
        <f t="shared" si="6"/>
        <v>3674.476999999999</v>
      </c>
      <c r="Y39" s="134">
        <f t="shared" si="7"/>
        <v>1.1620426526006291</v>
      </c>
    </row>
    <row r="40" spans="1:25" ht="19.5" customHeight="1">
      <c r="A40" s="237" t="s">
        <v>425</v>
      </c>
      <c r="B40" s="238">
        <v>236.738</v>
      </c>
      <c r="C40" s="239">
        <v>44.900999999999996</v>
      </c>
      <c r="D40" s="240">
        <v>332.128</v>
      </c>
      <c r="E40" s="239">
        <v>1.4</v>
      </c>
      <c r="F40" s="240">
        <f t="shared" si="0"/>
        <v>615.167</v>
      </c>
      <c r="G40" s="241">
        <f t="shared" si="1"/>
        <v>0.010909342473270677</v>
      </c>
      <c r="H40" s="238">
        <v>50.42</v>
      </c>
      <c r="I40" s="239">
        <v>0.492</v>
      </c>
      <c r="J40" s="240">
        <v>74.545</v>
      </c>
      <c r="K40" s="239">
        <v>7.847</v>
      </c>
      <c r="L40" s="240">
        <f t="shared" si="2"/>
        <v>133.304</v>
      </c>
      <c r="M40" s="242">
        <f t="shared" si="8"/>
        <v>3.614767748904759</v>
      </c>
      <c r="N40" s="238">
        <v>3395.228</v>
      </c>
      <c r="O40" s="239">
        <v>399.937</v>
      </c>
      <c r="P40" s="240">
        <v>2573.557</v>
      </c>
      <c r="Q40" s="239">
        <v>102.05300000000001</v>
      </c>
      <c r="R40" s="240">
        <f t="shared" si="4"/>
        <v>6470.775</v>
      </c>
      <c r="S40" s="241">
        <f t="shared" si="5"/>
        <v>0.010592969527269134</v>
      </c>
      <c r="T40" s="258">
        <v>1895.5529999999999</v>
      </c>
      <c r="U40" s="239">
        <v>124.71299999999998</v>
      </c>
      <c r="V40" s="240">
        <v>397.477</v>
      </c>
      <c r="W40" s="239">
        <v>57.642</v>
      </c>
      <c r="X40" s="240">
        <f t="shared" si="6"/>
        <v>2475.3849999999998</v>
      </c>
      <c r="Y40" s="243">
        <f t="shared" si="7"/>
        <v>1.614047915778758</v>
      </c>
    </row>
    <row r="41" spans="1:25" ht="19.5" customHeight="1">
      <c r="A41" s="244" t="s">
        <v>426</v>
      </c>
      <c r="B41" s="245">
        <v>44.469</v>
      </c>
      <c r="C41" s="246">
        <v>87.014</v>
      </c>
      <c r="D41" s="247">
        <v>38.918</v>
      </c>
      <c r="E41" s="246">
        <v>7.5889999999999995</v>
      </c>
      <c r="F41" s="247">
        <f>SUM(B41:E41)</f>
        <v>177.99</v>
      </c>
      <c r="G41" s="248">
        <f>F41/$F$9</f>
        <v>0.003156466238952102</v>
      </c>
      <c r="H41" s="245">
        <v>18.177999999999997</v>
      </c>
      <c r="I41" s="246">
        <v>3.352</v>
      </c>
      <c r="J41" s="247">
        <v>40.911</v>
      </c>
      <c r="K41" s="246">
        <v>46.353</v>
      </c>
      <c r="L41" s="247">
        <f>SUM(H41:K41)</f>
        <v>108.79400000000001</v>
      </c>
      <c r="M41" s="249">
        <f>IF(ISERROR(F41/L41-1),"         /0",(F41/L41-1))</f>
        <v>0.6360277221170285</v>
      </c>
      <c r="N41" s="245">
        <v>418.29499999999996</v>
      </c>
      <c r="O41" s="246">
        <v>129.07299999999998</v>
      </c>
      <c r="P41" s="247">
        <v>522.227</v>
      </c>
      <c r="Q41" s="246">
        <v>240.631</v>
      </c>
      <c r="R41" s="247">
        <f>SUM(N41:Q41)</f>
        <v>1310.2259999999999</v>
      </c>
      <c r="S41" s="248">
        <f>R41/$R$9</f>
        <v>0.0021449029044953234</v>
      </c>
      <c r="T41" s="259">
        <v>234.87199999999999</v>
      </c>
      <c r="U41" s="246">
        <v>34.203</v>
      </c>
      <c r="V41" s="247">
        <v>617.31</v>
      </c>
      <c r="W41" s="246">
        <v>216.19199999999998</v>
      </c>
      <c r="X41" s="247">
        <f>SUM(T41:W41)</f>
        <v>1102.577</v>
      </c>
      <c r="Y41" s="250">
        <f>IF(ISERROR(R41/X41-1),"         /0",IF(R41/X41&gt;5,"  *  ",(R41/X41-1)))</f>
        <v>0.1883306109233187</v>
      </c>
    </row>
    <row r="42" spans="1:25" ht="19.5" customHeight="1" thickBot="1">
      <c r="A42" s="244" t="s">
        <v>48</v>
      </c>
      <c r="B42" s="245">
        <v>0.412</v>
      </c>
      <c r="C42" s="246">
        <v>0</v>
      </c>
      <c r="D42" s="247">
        <v>0</v>
      </c>
      <c r="E42" s="246">
        <v>1.32</v>
      </c>
      <c r="F42" s="247">
        <f>SUM(B42:E42)</f>
        <v>1.732</v>
      </c>
      <c r="G42" s="248">
        <f>F42/$F$9</f>
        <v>3.071520605576179E-05</v>
      </c>
      <c r="H42" s="245">
        <v>1.854</v>
      </c>
      <c r="I42" s="246">
        <v>0</v>
      </c>
      <c r="J42" s="247">
        <v>25.2</v>
      </c>
      <c r="K42" s="246">
        <v>0</v>
      </c>
      <c r="L42" s="247">
        <f>SUM(H42:K42)</f>
        <v>27.054</v>
      </c>
      <c r="M42" s="249">
        <f>IF(ISERROR(F42/L42-1),"         /0",(F42/L42-1))</f>
        <v>-0.9359798920677164</v>
      </c>
      <c r="N42" s="245">
        <v>5.015000000000001</v>
      </c>
      <c r="O42" s="246">
        <v>0.069</v>
      </c>
      <c r="P42" s="247">
        <v>0.15000000000000002</v>
      </c>
      <c r="Q42" s="246">
        <v>158.141</v>
      </c>
      <c r="R42" s="247">
        <f>SUM(N42:Q42)</f>
        <v>163.375</v>
      </c>
      <c r="S42" s="248">
        <f>R42/$R$9</f>
        <v>0.0002674527234400199</v>
      </c>
      <c r="T42" s="259">
        <v>10.431999999999999</v>
      </c>
      <c r="U42" s="246">
        <v>3.224</v>
      </c>
      <c r="V42" s="247">
        <v>26.163</v>
      </c>
      <c r="W42" s="246">
        <v>56.696</v>
      </c>
      <c r="X42" s="247">
        <f>SUM(T42:W42)</f>
        <v>96.515</v>
      </c>
      <c r="Y42" s="250">
        <f>IF(ISERROR(R42/X42-1),"         /0",IF(R42/X42&gt;5,"  *  ",(R42/X42-1)))</f>
        <v>0.6927420608195618</v>
      </c>
    </row>
    <row r="43" spans="1:25" s="103" customFormat="1" ht="19.5" customHeight="1" thickBot="1">
      <c r="A43" s="132" t="s">
        <v>48</v>
      </c>
      <c r="B43" s="129">
        <v>82.014</v>
      </c>
      <c r="C43" s="128">
        <v>3.174</v>
      </c>
      <c r="D43" s="127">
        <v>0</v>
      </c>
      <c r="E43" s="128">
        <v>0</v>
      </c>
      <c r="F43" s="127">
        <f t="shared" si="0"/>
        <v>85.188</v>
      </c>
      <c r="G43" s="130">
        <f t="shared" si="1"/>
        <v>0.0015107199615925146</v>
      </c>
      <c r="H43" s="129">
        <v>69.089</v>
      </c>
      <c r="I43" s="128">
        <v>0</v>
      </c>
      <c r="J43" s="127">
        <v>0</v>
      </c>
      <c r="K43" s="128">
        <v>0</v>
      </c>
      <c r="L43" s="127">
        <f t="shared" si="2"/>
        <v>69.089</v>
      </c>
      <c r="M43" s="131">
        <f t="shared" si="8"/>
        <v>0.23301828076828435</v>
      </c>
      <c r="N43" s="129">
        <v>781.761</v>
      </c>
      <c r="O43" s="128">
        <v>14.658000000000001</v>
      </c>
      <c r="P43" s="127">
        <v>4.172</v>
      </c>
      <c r="Q43" s="128">
        <v>3.331</v>
      </c>
      <c r="R43" s="127">
        <f t="shared" si="4"/>
        <v>803.922</v>
      </c>
      <c r="S43" s="130">
        <f t="shared" si="5"/>
        <v>0.0013160589339455098</v>
      </c>
      <c r="T43" s="129">
        <v>425.6430000000001</v>
      </c>
      <c r="U43" s="128">
        <v>5.626</v>
      </c>
      <c r="V43" s="127">
        <v>0.02</v>
      </c>
      <c r="W43" s="128">
        <v>0.10500000000000001</v>
      </c>
      <c r="X43" s="127">
        <f>SUM(T43:W43)</f>
        <v>431.39400000000006</v>
      </c>
      <c r="Y43" s="124">
        <f t="shared" si="7"/>
        <v>0.8635446946410936</v>
      </c>
    </row>
    <row r="44" ht="6.75" customHeight="1" thickTop="1">
      <c r="A44" s="72"/>
    </row>
    <row r="45" ht="14.25">
      <c r="A45" s="72" t="s">
        <v>37</v>
      </c>
    </row>
    <row r="46" ht="14.25">
      <c r="A46" s="62" t="s">
        <v>144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44:Y65536 M44:M65536 Y3 M3">
    <cfRule type="cellIs" priority="6" dxfId="97" operator="lessThan" stopIfTrue="1">
      <formula>0</formula>
    </cfRule>
  </conditionalFormatting>
  <conditionalFormatting sqref="Y10:Y43 M10:M43">
    <cfRule type="cellIs" priority="7" dxfId="97" operator="lessThan" stopIfTrue="1">
      <formula>0</formula>
    </cfRule>
    <cfRule type="cellIs" priority="8" dxfId="99" operator="greaterThanOrEqual" stopIfTrue="1">
      <formula>0</formula>
    </cfRule>
  </conditionalFormatting>
  <conditionalFormatting sqref="M5 Y5 Y7:Y8 M7:M8">
    <cfRule type="cellIs" priority="2" dxfId="97" operator="lessThan" stopIfTrue="1">
      <formula>0</formula>
    </cfRule>
  </conditionalFormatting>
  <conditionalFormatting sqref="Y9 M9">
    <cfRule type="cellIs" priority="3" dxfId="97" operator="lessThan" stopIfTrue="1">
      <formula>0</formula>
    </cfRule>
    <cfRule type="cellIs" priority="4" dxfId="99" operator="greaterThanOrEqual" stopIfTrue="1">
      <formula>0</formula>
    </cfRule>
  </conditionalFormatting>
  <conditionalFormatting sqref="M6 Y6">
    <cfRule type="cellIs" priority="1" dxfId="97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  <ignoredErrors>
    <ignoredError sqref="B39:V39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0"/>
  </sheetPr>
  <dimension ref="A1:Y72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24.28125" style="79" customWidth="1"/>
    <col min="2" max="2" width="9.140625" style="79" bestFit="1" customWidth="1"/>
    <col min="3" max="3" width="9.7109375" style="79" bestFit="1" customWidth="1"/>
    <col min="4" max="4" width="8.00390625" style="79" bestFit="1" customWidth="1"/>
    <col min="5" max="5" width="9.7109375" style="79" bestFit="1" customWidth="1"/>
    <col min="6" max="6" width="10.57421875" style="79" customWidth="1"/>
    <col min="7" max="7" width="9.421875" style="79" customWidth="1"/>
    <col min="8" max="8" width="9.28125" style="79" bestFit="1" customWidth="1"/>
    <col min="9" max="9" width="9.7109375" style="79" bestFit="1" customWidth="1"/>
    <col min="10" max="10" width="10.00390625" style="79" customWidth="1"/>
    <col min="11" max="11" width="11.00390625" style="79" customWidth="1"/>
    <col min="12" max="12" width="9.140625" style="79" customWidth="1"/>
    <col min="13" max="13" width="10.28125" style="79" bestFit="1" customWidth="1"/>
    <col min="14" max="14" width="13.00390625" style="79" customWidth="1"/>
    <col min="15" max="15" width="10.140625" style="79" customWidth="1"/>
    <col min="16" max="16" width="10.57421875" style="79" customWidth="1"/>
    <col min="17" max="17" width="9.140625" style="79" customWidth="1"/>
    <col min="18" max="18" width="13.421875" style="79" customWidth="1"/>
    <col min="19" max="19" width="9.8515625" style="79" bestFit="1" customWidth="1"/>
    <col min="20" max="20" width="10.421875" style="79" customWidth="1"/>
    <col min="21" max="21" width="10.28125" style="79" customWidth="1"/>
    <col min="22" max="22" width="10.8515625" style="79" customWidth="1"/>
    <col min="23" max="23" width="10.28125" style="79" customWidth="1"/>
    <col min="24" max="24" width="13.8515625" style="79" customWidth="1"/>
    <col min="25" max="25" width="11.421875" style="79" customWidth="1"/>
    <col min="26" max="16384" width="8.00390625" style="79" customWidth="1"/>
  </cols>
  <sheetData>
    <row r="1" spans="24:25" ht="16.5">
      <c r="X1" s="610" t="s">
        <v>26</v>
      </c>
      <c r="Y1" s="610"/>
    </row>
    <row r="2" ht="5.25" customHeight="1" thickBot="1"/>
    <row r="3" spans="1:25" ht="24.75" customHeight="1" thickTop="1">
      <c r="A3" s="699" t="s">
        <v>65</v>
      </c>
      <c r="B3" s="700"/>
      <c r="C3" s="700"/>
      <c r="D3" s="700"/>
      <c r="E3" s="700"/>
      <c r="F3" s="700"/>
      <c r="G3" s="700"/>
      <c r="H3" s="700"/>
      <c r="I3" s="700"/>
      <c r="J3" s="700"/>
      <c r="K3" s="700"/>
      <c r="L3" s="700"/>
      <c r="M3" s="700"/>
      <c r="N3" s="700"/>
      <c r="O3" s="700"/>
      <c r="P3" s="700"/>
      <c r="Q3" s="700"/>
      <c r="R3" s="700"/>
      <c r="S3" s="700"/>
      <c r="T3" s="700"/>
      <c r="U3" s="700"/>
      <c r="V3" s="700"/>
      <c r="W3" s="700"/>
      <c r="X3" s="700"/>
      <c r="Y3" s="701"/>
    </row>
    <row r="4" spans="1:25" ht="21" customHeight="1" thickBot="1">
      <c r="A4" s="708" t="s">
        <v>40</v>
      </c>
      <c r="B4" s="709"/>
      <c r="C4" s="709"/>
      <c r="D4" s="709"/>
      <c r="E4" s="709"/>
      <c r="F4" s="709"/>
      <c r="G4" s="709"/>
      <c r="H4" s="709"/>
      <c r="I4" s="709"/>
      <c r="J4" s="709"/>
      <c r="K4" s="709"/>
      <c r="L4" s="709"/>
      <c r="M4" s="709"/>
      <c r="N4" s="709"/>
      <c r="O4" s="709"/>
      <c r="P4" s="709"/>
      <c r="Q4" s="709"/>
      <c r="R4" s="709"/>
      <c r="S4" s="709"/>
      <c r="T4" s="709"/>
      <c r="U4" s="709"/>
      <c r="V4" s="709"/>
      <c r="W4" s="709"/>
      <c r="X4" s="709"/>
      <c r="Y4" s="710"/>
    </row>
    <row r="5" spans="1:25" s="123" customFormat="1" ht="15.75" customHeight="1" thickBot="1" thickTop="1">
      <c r="A5" s="645" t="s">
        <v>60</v>
      </c>
      <c r="B5" s="692" t="s">
        <v>33</v>
      </c>
      <c r="C5" s="693"/>
      <c r="D5" s="693"/>
      <c r="E5" s="693"/>
      <c r="F5" s="693"/>
      <c r="G5" s="693"/>
      <c r="H5" s="693"/>
      <c r="I5" s="693"/>
      <c r="J5" s="694"/>
      <c r="K5" s="694"/>
      <c r="L5" s="694"/>
      <c r="M5" s="695"/>
      <c r="N5" s="692" t="s">
        <v>32</v>
      </c>
      <c r="O5" s="693"/>
      <c r="P5" s="693"/>
      <c r="Q5" s="693"/>
      <c r="R5" s="693"/>
      <c r="S5" s="693"/>
      <c r="T5" s="693"/>
      <c r="U5" s="693"/>
      <c r="V5" s="693"/>
      <c r="W5" s="693"/>
      <c r="X5" s="693"/>
      <c r="Y5" s="696"/>
    </row>
    <row r="6" spans="1:25" s="97" customFormat="1" ht="26.25" customHeight="1" thickBot="1">
      <c r="A6" s="646"/>
      <c r="B6" s="711" t="s">
        <v>155</v>
      </c>
      <c r="C6" s="712"/>
      <c r="D6" s="712"/>
      <c r="E6" s="712"/>
      <c r="F6" s="712"/>
      <c r="G6" s="689" t="s">
        <v>31</v>
      </c>
      <c r="H6" s="711" t="s">
        <v>156</v>
      </c>
      <c r="I6" s="712"/>
      <c r="J6" s="712"/>
      <c r="K6" s="712"/>
      <c r="L6" s="712"/>
      <c r="M6" s="686" t="s">
        <v>30</v>
      </c>
      <c r="N6" s="711" t="s">
        <v>157</v>
      </c>
      <c r="O6" s="712"/>
      <c r="P6" s="712"/>
      <c r="Q6" s="712"/>
      <c r="R6" s="712"/>
      <c r="S6" s="689" t="s">
        <v>31</v>
      </c>
      <c r="T6" s="711" t="s">
        <v>158</v>
      </c>
      <c r="U6" s="712"/>
      <c r="V6" s="712"/>
      <c r="W6" s="712"/>
      <c r="X6" s="712"/>
      <c r="Y6" s="702" t="s">
        <v>30</v>
      </c>
    </row>
    <row r="7" spans="1:25" s="92" customFormat="1" ht="26.25" customHeight="1">
      <c r="A7" s="647"/>
      <c r="B7" s="658" t="s">
        <v>20</v>
      </c>
      <c r="C7" s="650"/>
      <c r="D7" s="649" t="s">
        <v>19</v>
      </c>
      <c r="E7" s="650"/>
      <c r="F7" s="717" t="s">
        <v>15</v>
      </c>
      <c r="G7" s="690"/>
      <c r="H7" s="658" t="s">
        <v>20</v>
      </c>
      <c r="I7" s="650"/>
      <c r="J7" s="649" t="s">
        <v>19</v>
      </c>
      <c r="K7" s="650"/>
      <c r="L7" s="717" t="s">
        <v>15</v>
      </c>
      <c r="M7" s="687"/>
      <c r="N7" s="658" t="s">
        <v>20</v>
      </c>
      <c r="O7" s="650"/>
      <c r="P7" s="649" t="s">
        <v>19</v>
      </c>
      <c r="Q7" s="650"/>
      <c r="R7" s="717" t="s">
        <v>15</v>
      </c>
      <c r="S7" s="690"/>
      <c r="T7" s="658" t="s">
        <v>20</v>
      </c>
      <c r="U7" s="650"/>
      <c r="V7" s="649" t="s">
        <v>19</v>
      </c>
      <c r="W7" s="650"/>
      <c r="X7" s="717" t="s">
        <v>15</v>
      </c>
      <c r="Y7" s="703"/>
    </row>
    <row r="8" spans="1:25" s="119" customFormat="1" ht="27" thickBot="1">
      <c r="A8" s="648"/>
      <c r="B8" s="122" t="s">
        <v>28</v>
      </c>
      <c r="C8" s="120" t="s">
        <v>27</v>
      </c>
      <c r="D8" s="121" t="s">
        <v>28</v>
      </c>
      <c r="E8" s="120" t="s">
        <v>27</v>
      </c>
      <c r="F8" s="698"/>
      <c r="G8" s="691"/>
      <c r="H8" s="122" t="s">
        <v>28</v>
      </c>
      <c r="I8" s="120" t="s">
        <v>27</v>
      </c>
      <c r="J8" s="121" t="s">
        <v>28</v>
      </c>
      <c r="K8" s="120" t="s">
        <v>27</v>
      </c>
      <c r="L8" s="698"/>
      <c r="M8" s="688"/>
      <c r="N8" s="122" t="s">
        <v>28</v>
      </c>
      <c r="O8" s="120" t="s">
        <v>27</v>
      </c>
      <c r="P8" s="121" t="s">
        <v>28</v>
      </c>
      <c r="Q8" s="120" t="s">
        <v>27</v>
      </c>
      <c r="R8" s="698"/>
      <c r="S8" s="691"/>
      <c r="T8" s="122" t="s">
        <v>28</v>
      </c>
      <c r="U8" s="120" t="s">
        <v>27</v>
      </c>
      <c r="V8" s="121" t="s">
        <v>28</v>
      </c>
      <c r="W8" s="120" t="s">
        <v>27</v>
      </c>
      <c r="X8" s="698"/>
      <c r="Y8" s="704"/>
    </row>
    <row r="9" spans="1:25" s="491" customFormat="1" ht="18" customHeight="1" thickBot="1" thickTop="1">
      <c r="A9" s="545" t="s">
        <v>22</v>
      </c>
      <c r="B9" s="546">
        <f>B10+B25+B41+B51+B63+B69</f>
        <v>28100.220000000005</v>
      </c>
      <c r="C9" s="547">
        <f>C10+C25+C41+C51+C63+C69</f>
        <v>17813.283</v>
      </c>
      <c r="D9" s="548">
        <f>D10+D25+D41+D51+D63+D69</f>
        <v>6116.985000000001</v>
      </c>
      <c r="E9" s="549">
        <f>E10+E25+E41+E51+E63+E69</f>
        <v>4358.5199999999995</v>
      </c>
      <c r="F9" s="548">
        <f aca="true" t="shared" si="0" ref="F9:F17">SUM(B9:E9)</f>
        <v>56389.008</v>
      </c>
      <c r="G9" s="550">
        <f aca="true" t="shared" si="1" ref="G9:G17">F9/$F$9</f>
        <v>1</v>
      </c>
      <c r="H9" s="546">
        <f>H10+H25+H41+H51+H63+H69</f>
        <v>22100.738</v>
      </c>
      <c r="I9" s="547">
        <f>I10+I25+I41+I51+I63+I69</f>
        <v>13358.154999999997</v>
      </c>
      <c r="J9" s="548">
        <f>J10+J25+J41+J51+J63+J69</f>
        <v>12151.676000000001</v>
      </c>
      <c r="K9" s="549">
        <f>K10+K25+K41+K51+K63+K69</f>
        <v>6608.812</v>
      </c>
      <c r="L9" s="548">
        <f aca="true" t="shared" si="2" ref="L9:L17">SUM(H9:K9)</f>
        <v>54219.380999999994</v>
      </c>
      <c r="M9" s="551">
        <f aca="true" t="shared" si="3" ref="M9:M17">IF(ISERROR(F9/L9-1),"         /0",(F9/L9-1))</f>
        <v>0.04001570951169664</v>
      </c>
      <c r="N9" s="552">
        <f>N10+N25+N41+N51+N63+N69</f>
        <v>269732.243</v>
      </c>
      <c r="O9" s="547">
        <f>O10+O25+O41+O51+O63+O69</f>
        <v>163536.423</v>
      </c>
      <c r="P9" s="548">
        <f>P10+P25+P41+P51+P63+P69</f>
        <v>122963.41999999998</v>
      </c>
      <c r="Q9" s="549">
        <f>Q10+Q25+Q41+Q51+Q63+Q69</f>
        <v>54623.53699999999</v>
      </c>
      <c r="R9" s="548">
        <f aca="true" t="shared" si="4" ref="R9:R17">SUM(N9:Q9)</f>
        <v>610855.623</v>
      </c>
      <c r="S9" s="553">
        <f aca="true" t="shared" si="5" ref="S9:S17">R9/$R$9</f>
        <v>1</v>
      </c>
      <c r="T9" s="546">
        <f>T10+T25+T41+T51+T63+T69</f>
        <v>248701.29099999997</v>
      </c>
      <c r="U9" s="547">
        <f>U10+U25+U41+U51+U63+U69</f>
        <v>142789.68300000002</v>
      </c>
      <c r="V9" s="548">
        <f>V10+V25+V41+V51+V63+V69</f>
        <v>140190.57</v>
      </c>
      <c r="W9" s="549">
        <f>W10+W25+W41+W51+W63+W69</f>
        <v>62916.499</v>
      </c>
      <c r="X9" s="548">
        <f aca="true" t="shared" si="6" ref="X9:X17">SUM(T9:W9)</f>
        <v>594598.043</v>
      </c>
      <c r="Y9" s="554">
        <f>IF(ISERROR(R9/X9-1),"         /0",(R9/X9-1))</f>
        <v>0.02734213506316574</v>
      </c>
    </row>
    <row r="10" spans="1:25" s="111" customFormat="1" ht="19.5" customHeight="1">
      <c r="A10" s="118" t="s">
        <v>53</v>
      </c>
      <c r="B10" s="115">
        <f>SUM(B11:B24)</f>
        <v>17916.893000000004</v>
      </c>
      <c r="C10" s="114">
        <f>SUM(C11:C24)</f>
        <v>7304.277000000001</v>
      </c>
      <c r="D10" s="113">
        <f>SUM(D11:D24)</f>
        <v>5255.059</v>
      </c>
      <c r="E10" s="143">
        <f>SUM(E11:E24)</f>
        <v>3492.2459999999996</v>
      </c>
      <c r="F10" s="113">
        <f t="shared" si="0"/>
        <v>33968.475000000006</v>
      </c>
      <c r="G10" s="116">
        <f t="shared" si="1"/>
        <v>0.6023953285363701</v>
      </c>
      <c r="H10" s="115">
        <f>SUM(H11:H24)</f>
        <v>12807.324999999997</v>
      </c>
      <c r="I10" s="114">
        <f>SUM(I11:I24)</f>
        <v>5423.414</v>
      </c>
      <c r="J10" s="113">
        <f>SUM(J11:J24)</f>
        <v>9906.287</v>
      </c>
      <c r="K10" s="143">
        <f>SUM(K11:K24)</f>
        <v>5103.778</v>
      </c>
      <c r="L10" s="113">
        <f t="shared" si="2"/>
        <v>33240.804</v>
      </c>
      <c r="M10" s="190">
        <f t="shared" si="3"/>
        <v>0.021890896501781665</v>
      </c>
      <c r="N10" s="192">
        <f>SUM(N11:N24)</f>
        <v>162677.938</v>
      </c>
      <c r="O10" s="114">
        <f>SUM(O11:O24)</f>
        <v>64228.019000000015</v>
      </c>
      <c r="P10" s="113">
        <f>SUM(P11:P24)</f>
        <v>99760.39299999998</v>
      </c>
      <c r="Q10" s="143">
        <f>SUM(Q11:Q24)</f>
        <v>39645.772</v>
      </c>
      <c r="R10" s="113">
        <f t="shared" si="4"/>
        <v>366312.122</v>
      </c>
      <c r="S10" s="203">
        <f t="shared" si="5"/>
        <v>0.5996705411353804</v>
      </c>
      <c r="T10" s="115">
        <f>SUM(T11:T24)</f>
        <v>147188.67699999997</v>
      </c>
      <c r="U10" s="114">
        <f>SUM(U11:U24)</f>
        <v>50927.96900000001</v>
      </c>
      <c r="V10" s="113">
        <f>SUM(V11:V24)</f>
        <v>119324.05099999999</v>
      </c>
      <c r="W10" s="143">
        <f>SUM(W11:W24)</f>
        <v>48968.962</v>
      </c>
      <c r="X10" s="113">
        <f t="shared" si="6"/>
        <v>366409.659</v>
      </c>
      <c r="Y10" s="112">
        <f aca="true" t="shared" si="7" ref="Y10:Y17">IF(ISERROR(R10/X10-1),"         /0",IF(R10/X10&gt;5,"  *  ",(R10/X10-1)))</f>
        <v>-0.00026619658517246236</v>
      </c>
    </row>
    <row r="11" spans="1:25" ht="19.5" customHeight="1">
      <c r="A11" s="237" t="s">
        <v>176</v>
      </c>
      <c r="B11" s="238">
        <v>7126.453</v>
      </c>
      <c r="C11" s="239">
        <v>3549.2929999999997</v>
      </c>
      <c r="D11" s="240">
        <v>163.935</v>
      </c>
      <c r="E11" s="261">
        <v>0</v>
      </c>
      <c r="F11" s="240">
        <f t="shared" si="0"/>
        <v>10839.680999999999</v>
      </c>
      <c r="G11" s="241">
        <f t="shared" si="1"/>
        <v>0.1922303900079249</v>
      </c>
      <c r="H11" s="238">
        <v>6741.605</v>
      </c>
      <c r="I11" s="239">
        <v>3204.738</v>
      </c>
      <c r="J11" s="240"/>
      <c r="K11" s="261"/>
      <c r="L11" s="240">
        <f t="shared" si="2"/>
        <v>9946.342999999999</v>
      </c>
      <c r="M11" s="270">
        <f t="shared" si="3"/>
        <v>0.08981572423150896</v>
      </c>
      <c r="N11" s="271">
        <v>69743.15499999998</v>
      </c>
      <c r="O11" s="239">
        <v>28321.023</v>
      </c>
      <c r="P11" s="240">
        <v>676.309</v>
      </c>
      <c r="Q11" s="261">
        <v>112.192</v>
      </c>
      <c r="R11" s="240">
        <f t="shared" si="4"/>
        <v>98852.67899999997</v>
      </c>
      <c r="S11" s="272">
        <f t="shared" si="5"/>
        <v>0.1618265843482298</v>
      </c>
      <c r="T11" s="238">
        <v>76082.98799999998</v>
      </c>
      <c r="U11" s="239">
        <v>28137.33300000001</v>
      </c>
      <c r="V11" s="240">
        <v>417.077</v>
      </c>
      <c r="W11" s="261">
        <v>97.294</v>
      </c>
      <c r="X11" s="240">
        <f t="shared" si="6"/>
        <v>104734.692</v>
      </c>
      <c r="Y11" s="243">
        <f t="shared" si="7"/>
        <v>-0.05616107602627052</v>
      </c>
    </row>
    <row r="12" spans="1:25" ht="19.5" customHeight="1">
      <c r="A12" s="244" t="s">
        <v>208</v>
      </c>
      <c r="B12" s="245">
        <v>0</v>
      </c>
      <c r="C12" s="246">
        <v>0</v>
      </c>
      <c r="D12" s="247">
        <v>2487.959</v>
      </c>
      <c r="E12" s="264">
        <v>1850.668</v>
      </c>
      <c r="F12" s="247">
        <f t="shared" si="0"/>
        <v>4338.6269999999995</v>
      </c>
      <c r="G12" s="248">
        <f t="shared" si="1"/>
        <v>0.07694100594924456</v>
      </c>
      <c r="H12" s="245"/>
      <c r="I12" s="246"/>
      <c r="J12" s="247">
        <v>2845.091</v>
      </c>
      <c r="K12" s="264">
        <v>2434.715</v>
      </c>
      <c r="L12" s="247">
        <f t="shared" si="2"/>
        <v>5279.8060000000005</v>
      </c>
      <c r="M12" s="273">
        <f t="shared" si="3"/>
        <v>-0.17826014819483915</v>
      </c>
      <c r="N12" s="274"/>
      <c r="O12" s="246"/>
      <c r="P12" s="247">
        <v>32306.390000000003</v>
      </c>
      <c r="Q12" s="264">
        <v>20240.069000000003</v>
      </c>
      <c r="R12" s="247">
        <f t="shared" si="4"/>
        <v>52546.459</v>
      </c>
      <c r="S12" s="275">
        <f t="shared" si="5"/>
        <v>0.08602107768434179</v>
      </c>
      <c r="T12" s="245"/>
      <c r="U12" s="246"/>
      <c r="V12" s="247">
        <v>33660.429</v>
      </c>
      <c r="W12" s="264">
        <v>20955.149</v>
      </c>
      <c r="X12" s="247">
        <f t="shared" si="6"/>
        <v>54615.577999999994</v>
      </c>
      <c r="Y12" s="250">
        <f t="shared" si="7"/>
        <v>-0.037885143319365655</v>
      </c>
    </row>
    <row r="13" spans="1:25" ht="19.5" customHeight="1">
      <c r="A13" s="244" t="s">
        <v>218</v>
      </c>
      <c r="B13" s="245">
        <v>1934.074</v>
      </c>
      <c r="C13" s="246">
        <v>468.452</v>
      </c>
      <c r="D13" s="247">
        <v>964.1080000000001</v>
      </c>
      <c r="E13" s="264">
        <v>925.2090000000001</v>
      </c>
      <c r="F13" s="247">
        <f t="shared" si="0"/>
        <v>4291.843</v>
      </c>
      <c r="G13" s="248">
        <f t="shared" si="1"/>
        <v>0.07611134070668524</v>
      </c>
      <c r="H13" s="245">
        <v>2168.6510000000003</v>
      </c>
      <c r="I13" s="246">
        <v>904.645</v>
      </c>
      <c r="J13" s="247">
        <v>1617.588</v>
      </c>
      <c r="K13" s="264">
        <v>717.623</v>
      </c>
      <c r="L13" s="247">
        <f t="shared" si="2"/>
        <v>5408.507</v>
      </c>
      <c r="M13" s="273">
        <f t="shared" si="3"/>
        <v>-0.2064643717757969</v>
      </c>
      <c r="N13" s="274">
        <v>21145.571</v>
      </c>
      <c r="O13" s="246">
        <v>10134.726</v>
      </c>
      <c r="P13" s="247">
        <v>13813.393999999998</v>
      </c>
      <c r="Q13" s="264">
        <v>4449.400000000001</v>
      </c>
      <c r="R13" s="247">
        <f t="shared" si="4"/>
        <v>49543.091</v>
      </c>
      <c r="S13" s="275">
        <f t="shared" si="5"/>
        <v>0.08110441998828911</v>
      </c>
      <c r="T13" s="245">
        <v>23611.061</v>
      </c>
      <c r="U13" s="246">
        <v>8165.124</v>
      </c>
      <c r="V13" s="247">
        <v>13235.432999999999</v>
      </c>
      <c r="W13" s="264">
        <v>4639.706</v>
      </c>
      <c r="X13" s="247">
        <f t="shared" si="6"/>
        <v>49651.324</v>
      </c>
      <c r="Y13" s="250">
        <f t="shared" si="7"/>
        <v>-0.002179861306417563</v>
      </c>
    </row>
    <row r="14" spans="1:25" ht="19.5" customHeight="1">
      <c r="A14" s="244" t="s">
        <v>217</v>
      </c>
      <c r="B14" s="245">
        <v>2900.135</v>
      </c>
      <c r="C14" s="246">
        <v>778.577</v>
      </c>
      <c r="D14" s="247">
        <v>0</v>
      </c>
      <c r="E14" s="264">
        <v>0</v>
      </c>
      <c r="F14" s="247">
        <f t="shared" si="0"/>
        <v>3678.7120000000004</v>
      </c>
      <c r="G14" s="248">
        <f t="shared" si="1"/>
        <v>0.06523810456108751</v>
      </c>
      <c r="H14" s="245"/>
      <c r="I14" s="246"/>
      <c r="J14" s="247">
        <v>1971.708</v>
      </c>
      <c r="K14" s="264">
        <v>330.299</v>
      </c>
      <c r="L14" s="247">
        <f t="shared" si="2"/>
        <v>2302.007</v>
      </c>
      <c r="M14" s="273">
        <f t="shared" si="3"/>
        <v>0.5980455315731013</v>
      </c>
      <c r="N14" s="274">
        <v>12490.069000000001</v>
      </c>
      <c r="O14" s="246">
        <v>3649.1709999999994</v>
      </c>
      <c r="P14" s="247">
        <v>16632.089</v>
      </c>
      <c r="Q14" s="264">
        <v>4168.763</v>
      </c>
      <c r="R14" s="247">
        <f t="shared" si="4"/>
        <v>36940.092</v>
      </c>
      <c r="S14" s="275">
        <f t="shared" si="5"/>
        <v>0.06047270518454407</v>
      </c>
      <c r="T14" s="245"/>
      <c r="U14" s="246"/>
      <c r="V14" s="247">
        <v>28453.708000000002</v>
      </c>
      <c r="W14" s="264">
        <v>7878.303999999998</v>
      </c>
      <c r="X14" s="247">
        <f t="shared" si="6"/>
        <v>36332.012</v>
      </c>
      <c r="Y14" s="250">
        <f t="shared" si="7"/>
        <v>0.01673675545411557</v>
      </c>
    </row>
    <row r="15" spans="1:25" ht="19.5" customHeight="1">
      <c r="A15" s="244" t="s">
        <v>214</v>
      </c>
      <c r="B15" s="245">
        <v>2389.7309999999998</v>
      </c>
      <c r="C15" s="246">
        <v>289.707</v>
      </c>
      <c r="D15" s="247">
        <v>0</v>
      </c>
      <c r="E15" s="264">
        <v>0</v>
      </c>
      <c r="F15" s="247">
        <f t="shared" si="0"/>
        <v>2679.4379999999996</v>
      </c>
      <c r="G15" s="248">
        <f t="shared" si="1"/>
        <v>0.04751702672265488</v>
      </c>
      <c r="H15" s="245">
        <v>1930.679</v>
      </c>
      <c r="I15" s="246">
        <v>294.11</v>
      </c>
      <c r="J15" s="247"/>
      <c r="K15" s="264"/>
      <c r="L15" s="247">
        <f t="shared" si="2"/>
        <v>2224.789</v>
      </c>
      <c r="M15" s="273">
        <f t="shared" si="3"/>
        <v>0.20435600859227532</v>
      </c>
      <c r="N15" s="274">
        <v>19126.591</v>
      </c>
      <c r="O15" s="246">
        <v>1134.523</v>
      </c>
      <c r="P15" s="247"/>
      <c r="Q15" s="264"/>
      <c r="R15" s="247">
        <f t="shared" si="4"/>
        <v>20261.114</v>
      </c>
      <c r="S15" s="275">
        <f t="shared" si="5"/>
        <v>0.033168416950137496</v>
      </c>
      <c r="T15" s="245">
        <v>17406.295</v>
      </c>
      <c r="U15" s="246">
        <v>1296.355</v>
      </c>
      <c r="V15" s="247"/>
      <c r="W15" s="264"/>
      <c r="X15" s="247">
        <f t="shared" si="6"/>
        <v>18702.649999999998</v>
      </c>
      <c r="Y15" s="250">
        <f t="shared" si="7"/>
        <v>0.08332851226965188</v>
      </c>
    </row>
    <row r="16" spans="1:25" ht="19.5" customHeight="1">
      <c r="A16" s="244" t="s">
        <v>159</v>
      </c>
      <c r="B16" s="245">
        <v>1499.546</v>
      </c>
      <c r="C16" s="246">
        <v>485.6040000000001</v>
      </c>
      <c r="D16" s="247">
        <v>0</v>
      </c>
      <c r="E16" s="264">
        <v>0</v>
      </c>
      <c r="F16" s="247">
        <f t="shared" si="0"/>
        <v>1985.15</v>
      </c>
      <c r="G16" s="248">
        <f t="shared" si="1"/>
        <v>0.0352045561787503</v>
      </c>
      <c r="H16" s="245">
        <v>720.4689999999999</v>
      </c>
      <c r="I16" s="246">
        <v>328.259</v>
      </c>
      <c r="J16" s="247">
        <v>0</v>
      </c>
      <c r="K16" s="264">
        <v>0</v>
      </c>
      <c r="L16" s="247">
        <f t="shared" si="2"/>
        <v>1048.728</v>
      </c>
      <c r="M16" s="273">
        <f t="shared" si="3"/>
        <v>0.8929121755116673</v>
      </c>
      <c r="N16" s="274">
        <v>12497.616</v>
      </c>
      <c r="O16" s="246">
        <v>4080.7509999999993</v>
      </c>
      <c r="P16" s="247">
        <v>19.223</v>
      </c>
      <c r="Q16" s="264">
        <v>50.922</v>
      </c>
      <c r="R16" s="247">
        <f t="shared" si="4"/>
        <v>16648.512</v>
      </c>
      <c r="S16" s="275">
        <f t="shared" si="5"/>
        <v>0.027254413928837647</v>
      </c>
      <c r="T16" s="245">
        <v>10310.453000000003</v>
      </c>
      <c r="U16" s="246">
        <v>5082.000000000001</v>
      </c>
      <c r="V16" s="247">
        <v>0</v>
      </c>
      <c r="W16" s="264">
        <v>0</v>
      </c>
      <c r="X16" s="247">
        <f t="shared" si="6"/>
        <v>15392.453000000005</v>
      </c>
      <c r="Y16" s="250">
        <f t="shared" si="7"/>
        <v>0.08160226313505681</v>
      </c>
    </row>
    <row r="17" spans="1:25" ht="19.5" customHeight="1">
      <c r="A17" s="244" t="s">
        <v>206</v>
      </c>
      <c r="B17" s="245">
        <v>884.635</v>
      </c>
      <c r="C17" s="246">
        <v>1064.103</v>
      </c>
      <c r="D17" s="247">
        <v>0</v>
      </c>
      <c r="E17" s="264">
        <v>0</v>
      </c>
      <c r="F17" s="247">
        <f t="shared" si="0"/>
        <v>1948.738</v>
      </c>
      <c r="G17" s="248">
        <f t="shared" si="1"/>
        <v>0.03455882749347178</v>
      </c>
      <c r="H17" s="245">
        <v>153.192</v>
      </c>
      <c r="I17" s="246">
        <v>92.687</v>
      </c>
      <c r="J17" s="247"/>
      <c r="K17" s="264"/>
      <c r="L17" s="247">
        <f t="shared" si="2"/>
        <v>245.87900000000002</v>
      </c>
      <c r="M17" s="273">
        <f t="shared" si="3"/>
        <v>6.925597550014437</v>
      </c>
      <c r="N17" s="274">
        <v>10223.336000000001</v>
      </c>
      <c r="O17" s="246">
        <v>9632.043000000001</v>
      </c>
      <c r="P17" s="247"/>
      <c r="Q17" s="264"/>
      <c r="R17" s="247">
        <f t="shared" si="4"/>
        <v>19855.379</v>
      </c>
      <c r="S17" s="275">
        <f t="shared" si="5"/>
        <v>0.03250420926386398</v>
      </c>
      <c r="T17" s="245">
        <v>153.192</v>
      </c>
      <c r="U17" s="246">
        <v>92.687</v>
      </c>
      <c r="V17" s="247"/>
      <c r="W17" s="264"/>
      <c r="X17" s="247">
        <f t="shared" si="6"/>
        <v>245.87900000000002</v>
      </c>
      <c r="Y17" s="250" t="str">
        <f t="shared" si="7"/>
        <v>  *  </v>
      </c>
    </row>
    <row r="18" spans="1:25" ht="19.5" customHeight="1">
      <c r="A18" s="244" t="s">
        <v>212</v>
      </c>
      <c r="B18" s="245">
        <v>0</v>
      </c>
      <c r="C18" s="246">
        <v>0</v>
      </c>
      <c r="D18" s="247">
        <v>736.276</v>
      </c>
      <c r="E18" s="264">
        <v>603.345</v>
      </c>
      <c r="F18" s="247">
        <f aca="true" t="shared" si="8" ref="F18:F24">SUM(B18:E18)</f>
        <v>1339.621</v>
      </c>
      <c r="G18" s="248">
        <f aca="true" t="shared" si="9" ref="G18:G24">F18/$F$9</f>
        <v>0.02375677543396401</v>
      </c>
      <c r="H18" s="245"/>
      <c r="I18" s="246"/>
      <c r="J18" s="247"/>
      <c r="K18" s="264"/>
      <c r="L18" s="247">
        <f aca="true" t="shared" si="10" ref="L18:L24">SUM(H18:K18)</f>
        <v>0</v>
      </c>
      <c r="M18" s="273" t="str">
        <f aca="true" t="shared" si="11" ref="M18:M24">IF(ISERROR(F18/L18-1),"         /0",(F18/L18-1))</f>
        <v>         /0</v>
      </c>
      <c r="N18" s="274"/>
      <c r="O18" s="246"/>
      <c r="P18" s="247">
        <v>2020.9699999999998</v>
      </c>
      <c r="Q18" s="264">
        <v>1611.439</v>
      </c>
      <c r="R18" s="247">
        <f aca="true" t="shared" si="12" ref="R18:R24">SUM(N18:Q18)</f>
        <v>3632.4089999999997</v>
      </c>
      <c r="S18" s="275">
        <f aca="true" t="shared" si="13" ref="S18:S24">R18/$R$9</f>
        <v>0.00594642803181661</v>
      </c>
      <c r="T18" s="245"/>
      <c r="U18" s="246"/>
      <c r="V18" s="247"/>
      <c r="W18" s="264"/>
      <c r="X18" s="247">
        <f aca="true" t="shared" si="14" ref="X18:X24">SUM(T18:W18)</f>
        <v>0</v>
      </c>
      <c r="Y18" s="250" t="str">
        <f aca="true" t="shared" si="15" ref="Y18:Y24">IF(ISERROR(R18/X18-1),"         /0",IF(R18/X18&gt;5,"  *  ",(R18/X18-1)))</f>
        <v>         /0</v>
      </c>
    </row>
    <row r="19" spans="1:25" ht="19.5" customHeight="1">
      <c r="A19" s="244" t="s">
        <v>184</v>
      </c>
      <c r="B19" s="245">
        <v>0</v>
      </c>
      <c r="C19" s="246">
        <v>0</v>
      </c>
      <c r="D19" s="247">
        <v>785.219</v>
      </c>
      <c r="E19" s="264">
        <v>0</v>
      </c>
      <c r="F19" s="247">
        <f t="shared" si="8"/>
        <v>785.219</v>
      </c>
      <c r="G19" s="248">
        <f t="shared" si="9"/>
        <v>0.013925036595784767</v>
      </c>
      <c r="H19" s="245"/>
      <c r="I19" s="246"/>
      <c r="J19" s="247">
        <v>668.682</v>
      </c>
      <c r="K19" s="264"/>
      <c r="L19" s="247">
        <f t="shared" si="10"/>
        <v>668.682</v>
      </c>
      <c r="M19" s="273">
        <f t="shared" si="11"/>
        <v>0.17427865562404854</v>
      </c>
      <c r="N19" s="274"/>
      <c r="O19" s="246"/>
      <c r="P19" s="247">
        <v>7786.892</v>
      </c>
      <c r="Q19" s="264">
        <v>9.618</v>
      </c>
      <c r="R19" s="247">
        <f t="shared" si="12"/>
        <v>7796.51</v>
      </c>
      <c r="S19" s="275">
        <f t="shared" si="13"/>
        <v>0.012763261409807797</v>
      </c>
      <c r="T19" s="245"/>
      <c r="U19" s="246"/>
      <c r="V19" s="247">
        <v>3415.884</v>
      </c>
      <c r="W19" s="264"/>
      <c r="X19" s="247">
        <f t="shared" si="14"/>
        <v>3415.884</v>
      </c>
      <c r="Y19" s="250">
        <f t="shared" si="15"/>
        <v>1.2824282089204435</v>
      </c>
    </row>
    <row r="20" spans="1:25" ht="19.5" customHeight="1">
      <c r="A20" s="244" t="s">
        <v>205</v>
      </c>
      <c r="B20" s="245">
        <v>590.55</v>
      </c>
      <c r="C20" s="246">
        <v>0</v>
      </c>
      <c r="D20" s="247">
        <v>0</v>
      </c>
      <c r="E20" s="264">
        <v>0</v>
      </c>
      <c r="F20" s="247">
        <f>SUM(B20:E20)</f>
        <v>590.55</v>
      </c>
      <c r="G20" s="248">
        <f>F20/$F$9</f>
        <v>0.010472785759948108</v>
      </c>
      <c r="H20" s="245">
        <v>701.691</v>
      </c>
      <c r="I20" s="246"/>
      <c r="J20" s="247"/>
      <c r="K20" s="264"/>
      <c r="L20" s="247">
        <f>SUM(H20:K20)</f>
        <v>701.691</v>
      </c>
      <c r="M20" s="273">
        <f>IF(ISERROR(F20/L20-1),"         /0",(F20/L20-1))</f>
        <v>-0.15839023159766918</v>
      </c>
      <c r="N20" s="274">
        <v>12348.920999999998</v>
      </c>
      <c r="O20" s="246"/>
      <c r="P20" s="247">
        <v>47.401</v>
      </c>
      <c r="Q20" s="264"/>
      <c r="R20" s="247">
        <f>SUM(N20:Q20)</f>
        <v>12396.321999999998</v>
      </c>
      <c r="S20" s="275">
        <f>R20/$R$9</f>
        <v>0.02029337462610211</v>
      </c>
      <c r="T20" s="245">
        <v>11777.689999999999</v>
      </c>
      <c r="U20" s="246">
        <v>0.054</v>
      </c>
      <c r="V20" s="247"/>
      <c r="W20" s="264"/>
      <c r="X20" s="247">
        <f>SUM(T20:W20)</f>
        <v>11777.743999999999</v>
      </c>
      <c r="Y20" s="250">
        <f>IF(ISERROR(R20/X20-1),"         /0",IF(R20/X20&gt;5,"  *  ",(R20/X20-1)))</f>
        <v>0.052520924210952336</v>
      </c>
    </row>
    <row r="21" spans="1:25" ht="19.5" customHeight="1">
      <c r="A21" s="244" t="s">
        <v>213</v>
      </c>
      <c r="B21" s="245">
        <v>0</v>
      </c>
      <c r="C21" s="246">
        <v>453.737</v>
      </c>
      <c r="D21" s="247">
        <v>0</v>
      </c>
      <c r="E21" s="264">
        <v>0</v>
      </c>
      <c r="F21" s="247">
        <f t="shared" si="8"/>
        <v>453.737</v>
      </c>
      <c r="G21" s="248">
        <f t="shared" si="9"/>
        <v>0.008046550490833249</v>
      </c>
      <c r="H21" s="245"/>
      <c r="I21" s="246">
        <v>367.996</v>
      </c>
      <c r="J21" s="247"/>
      <c r="K21" s="264"/>
      <c r="L21" s="247">
        <f t="shared" si="10"/>
        <v>367.996</v>
      </c>
      <c r="M21" s="273">
        <f t="shared" si="11"/>
        <v>0.2329943803736998</v>
      </c>
      <c r="N21" s="274"/>
      <c r="O21" s="246">
        <v>4553.175</v>
      </c>
      <c r="P21" s="247"/>
      <c r="Q21" s="264"/>
      <c r="R21" s="247">
        <f t="shared" si="12"/>
        <v>4553.175</v>
      </c>
      <c r="S21" s="275">
        <f t="shared" si="13"/>
        <v>0.007453766206879952</v>
      </c>
      <c r="T21" s="245"/>
      <c r="U21" s="246">
        <v>3731.968</v>
      </c>
      <c r="V21" s="247"/>
      <c r="W21" s="264"/>
      <c r="X21" s="247">
        <f t="shared" si="14"/>
        <v>3731.968</v>
      </c>
      <c r="Y21" s="250">
        <f t="shared" si="15"/>
        <v>0.22004663491219656</v>
      </c>
    </row>
    <row r="22" spans="1:25" ht="19.5" customHeight="1">
      <c r="A22" s="244" t="s">
        <v>215</v>
      </c>
      <c r="B22" s="245">
        <v>96.954</v>
      </c>
      <c r="C22" s="246">
        <v>108.68</v>
      </c>
      <c r="D22" s="247">
        <v>0</v>
      </c>
      <c r="E22" s="264">
        <v>0</v>
      </c>
      <c r="F22" s="247">
        <f t="shared" si="8"/>
        <v>205.63400000000001</v>
      </c>
      <c r="G22" s="248">
        <f t="shared" si="9"/>
        <v>0.003646703627061501</v>
      </c>
      <c r="H22" s="245">
        <v>70.524</v>
      </c>
      <c r="I22" s="246">
        <v>105.443</v>
      </c>
      <c r="J22" s="247"/>
      <c r="K22" s="264"/>
      <c r="L22" s="247">
        <f t="shared" si="10"/>
        <v>175.96699999999998</v>
      </c>
      <c r="M22" s="273">
        <f t="shared" si="11"/>
        <v>0.16859411139588687</v>
      </c>
      <c r="N22" s="274">
        <v>1203.046</v>
      </c>
      <c r="O22" s="246">
        <v>1174.0180000000003</v>
      </c>
      <c r="P22" s="247"/>
      <c r="Q22" s="264"/>
      <c r="R22" s="247">
        <f t="shared" si="12"/>
        <v>2377.0640000000003</v>
      </c>
      <c r="S22" s="275">
        <f t="shared" si="13"/>
        <v>0.003891367960772623</v>
      </c>
      <c r="T22" s="245">
        <v>1315.1290000000004</v>
      </c>
      <c r="U22" s="246">
        <v>623.6610000000001</v>
      </c>
      <c r="V22" s="247"/>
      <c r="W22" s="264"/>
      <c r="X22" s="247">
        <f t="shared" si="14"/>
        <v>1938.7900000000004</v>
      </c>
      <c r="Y22" s="250">
        <f t="shared" si="15"/>
        <v>0.22605542632260311</v>
      </c>
    </row>
    <row r="23" spans="1:25" ht="19.5" customHeight="1">
      <c r="A23" s="244" t="s">
        <v>207</v>
      </c>
      <c r="B23" s="245">
        <v>190.985</v>
      </c>
      <c r="C23" s="246">
        <v>0</v>
      </c>
      <c r="D23" s="247">
        <v>0</v>
      </c>
      <c r="E23" s="264">
        <v>0</v>
      </c>
      <c r="F23" s="247">
        <f>SUM(B23:E23)</f>
        <v>190.985</v>
      </c>
      <c r="G23" s="248">
        <f t="shared" si="9"/>
        <v>0.003386918954133756</v>
      </c>
      <c r="H23" s="245"/>
      <c r="I23" s="246"/>
      <c r="J23" s="247"/>
      <c r="K23" s="264"/>
      <c r="L23" s="247">
        <f>SUM(H23:K23)</f>
        <v>0</v>
      </c>
      <c r="M23" s="273" t="str">
        <f>IF(ISERROR(F23/L23-1),"         /0",(F23/L23-1))</f>
        <v>         /0</v>
      </c>
      <c r="N23" s="274">
        <v>684.587</v>
      </c>
      <c r="O23" s="246">
        <v>84.184</v>
      </c>
      <c r="P23" s="247"/>
      <c r="Q23" s="264"/>
      <c r="R23" s="247">
        <f>SUM(N23:Q23)</f>
        <v>768.771</v>
      </c>
      <c r="S23" s="275">
        <f t="shared" si="13"/>
        <v>0.0012585150583119048</v>
      </c>
      <c r="T23" s="245">
        <v>48.155</v>
      </c>
      <c r="U23" s="246">
        <v>0</v>
      </c>
      <c r="V23" s="247">
        <v>48.155</v>
      </c>
      <c r="W23" s="264"/>
      <c r="X23" s="247">
        <f>SUM(T23:W23)</f>
        <v>96.31</v>
      </c>
      <c r="Y23" s="250" t="str">
        <f>IF(ISERROR(R23/X23-1),"         /0",IF(R23/X23&gt;5,"  *  ",(R23/X23-1)))</f>
        <v>  *  </v>
      </c>
    </row>
    <row r="24" spans="1:25" ht="19.5" customHeight="1" thickBot="1">
      <c r="A24" s="244" t="s">
        <v>170</v>
      </c>
      <c r="B24" s="245">
        <v>303.83000000000004</v>
      </c>
      <c r="C24" s="246">
        <v>106.12400000000001</v>
      </c>
      <c r="D24" s="247">
        <v>117.562</v>
      </c>
      <c r="E24" s="264">
        <v>113.024</v>
      </c>
      <c r="F24" s="247">
        <f t="shared" si="8"/>
        <v>640.5400000000001</v>
      </c>
      <c r="G24" s="248">
        <f t="shared" si="9"/>
        <v>0.011359306054825437</v>
      </c>
      <c r="H24" s="245">
        <v>320.514</v>
      </c>
      <c r="I24" s="246">
        <v>125.53599999999999</v>
      </c>
      <c r="J24" s="247">
        <v>2803.218</v>
      </c>
      <c r="K24" s="264">
        <v>1621.141</v>
      </c>
      <c r="L24" s="247">
        <f t="shared" si="10"/>
        <v>4870.409</v>
      </c>
      <c r="M24" s="273">
        <f t="shared" si="11"/>
        <v>-0.868483324501084</v>
      </c>
      <c r="N24" s="274">
        <v>3215.0460000000003</v>
      </c>
      <c r="O24" s="246">
        <v>1464.405</v>
      </c>
      <c r="P24" s="247">
        <v>26457.725</v>
      </c>
      <c r="Q24" s="264">
        <v>9003.369</v>
      </c>
      <c r="R24" s="247">
        <f t="shared" si="12"/>
        <v>40140.545</v>
      </c>
      <c r="S24" s="275">
        <f t="shared" si="13"/>
        <v>0.06571200049344557</v>
      </c>
      <c r="T24" s="245">
        <v>6483.714000000002</v>
      </c>
      <c r="U24" s="246">
        <v>3798.7870000000003</v>
      </c>
      <c r="V24" s="247">
        <v>40093.36499999999</v>
      </c>
      <c r="W24" s="264">
        <v>15398.509000000002</v>
      </c>
      <c r="X24" s="247">
        <f t="shared" si="14"/>
        <v>65774.375</v>
      </c>
      <c r="Y24" s="250">
        <f t="shared" si="15"/>
        <v>-0.3897236575794145</v>
      </c>
    </row>
    <row r="25" spans="1:25" s="111" customFormat="1" ht="19.5" customHeight="1">
      <c r="A25" s="118" t="s">
        <v>52</v>
      </c>
      <c r="B25" s="115">
        <f>SUM(B26:B40)</f>
        <v>3658.510000000001</v>
      </c>
      <c r="C25" s="114">
        <f>SUM(C26:C40)</f>
        <v>5140.726</v>
      </c>
      <c r="D25" s="113">
        <f>SUM(D26:D40)</f>
        <v>320.644</v>
      </c>
      <c r="E25" s="143">
        <f>SUM(E26:E40)</f>
        <v>570.654</v>
      </c>
      <c r="F25" s="113">
        <f>SUM(B25:E25)</f>
        <v>9690.534000000001</v>
      </c>
      <c r="G25" s="116">
        <f>F25/$F$9</f>
        <v>0.1718514714782711</v>
      </c>
      <c r="H25" s="115">
        <f>SUM(H26:H40)</f>
        <v>3726.096</v>
      </c>
      <c r="I25" s="114">
        <f>SUM(I26:I40)</f>
        <v>3656.7149999999997</v>
      </c>
      <c r="J25" s="113">
        <f>SUM(J26:J40)</f>
        <v>824.95</v>
      </c>
      <c r="K25" s="143">
        <f>SUM(K26:K40)</f>
        <v>128.546</v>
      </c>
      <c r="L25" s="113">
        <f>SUM(H25:K25)</f>
        <v>8336.307</v>
      </c>
      <c r="M25" s="190">
        <f>IF(ISERROR(F25/L25-1),"         /0",(F25/L25-1))</f>
        <v>0.16244927160192169</v>
      </c>
      <c r="N25" s="192">
        <f>SUM(N26:N40)</f>
        <v>39588.526000000005</v>
      </c>
      <c r="O25" s="114">
        <f>SUM(O26:O40)</f>
        <v>49110.272999999994</v>
      </c>
      <c r="P25" s="113">
        <f>SUM(P26:P40)</f>
        <v>6934.833999999999</v>
      </c>
      <c r="Q25" s="143">
        <f>SUM(Q26:Q40)</f>
        <v>4688.017</v>
      </c>
      <c r="R25" s="113">
        <f>SUM(N25:Q25)</f>
        <v>100321.65</v>
      </c>
      <c r="S25" s="203">
        <f>R25/$R$9</f>
        <v>0.16423136044374267</v>
      </c>
      <c r="T25" s="115">
        <f>SUM(T26:T40)</f>
        <v>41836.46199999999</v>
      </c>
      <c r="U25" s="114">
        <f>SUM(U26:U40)</f>
        <v>43793.706000000006</v>
      </c>
      <c r="V25" s="113">
        <f>SUM(V26:V40)</f>
        <v>7195.629000000001</v>
      </c>
      <c r="W25" s="143">
        <f>SUM(W26:W40)</f>
        <v>2501.665</v>
      </c>
      <c r="X25" s="113">
        <f>SUM(T25:W25)</f>
        <v>95327.462</v>
      </c>
      <c r="Y25" s="112">
        <f>IF(ISERROR(R25/X25-1),"         /0",IF(R25/X25&gt;5,"  *  ",(R25/X25-1)))</f>
        <v>0.05238981396567555</v>
      </c>
    </row>
    <row r="26" spans="1:25" ht="19.5" customHeight="1">
      <c r="A26" s="237" t="s">
        <v>176</v>
      </c>
      <c r="B26" s="238">
        <v>823.346</v>
      </c>
      <c r="C26" s="239">
        <v>1533.8669999999997</v>
      </c>
      <c r="D26" s="240">
        <v>0</v>
      </c>
      <c r="E26" s="261">
        <v>83.67500000000001</v>
      </c>
      <c r="F26" s="240">
        <f>SUM(B26:E26)</f>
        <v>2440.888</v>
      </c>
      <c r="G26" s="241">
        <f>F26/$F$9</f>
        <v>0.0432865923089124</v>
      </c>
      <c r="H26" s="238">
        <v>975.833</v>
      </c>
      <c r="I26" s="239">
        <v>1320.762</v>
      </c>
      <c r="J26" s="240"/>
      <c r="K26" s="239"/>
      <c r="L26" s="240">
        <f>SUM(H26:K26)</f>
        <v>2296.595</v>
      </c>
      <c r="M26" s="270">
        <f>IF(ISERROR(F26/L26-1),"         /0",(F26/L26-1))</f>
        <v>0.06282910134351072</v>
      </c>
      <c r="N26" s="271">
        <v>10786.223</v>
      </c>
      <c r="O26" s="239">
        <v>16487.424999999996</v>
      </c>
      <c r="P26" s="240">
        <v>147.712</v>
      </c>
      <c r="Q26" s="239">
        <v>221.608</v>
      </c>
      <c r="R26" s="240">
        <f>SUM(N26:Q26)</f>
        <v>27642.967999999993</v>
      </c>
      <c r="S26" s="272">
        <f>R26/$R$9</f>
        <v>0.04525286656811211</v>
      </c>
      <c r="T26" s="238">
        <v>12834.487999999998</v>
      </c>
      <c r="U26" s="239">
        <v>18116.273000000005</v>
      </c>
      <c r="V26" s="240">
        <v>263.84</v>
      </c>
      <c r="W26" s="261">
        <v>289.307</v>
      </c>
      <c r="X26" s="240">
        <f>SUM(T26:W26)</f>
        <v>31503.908000000003</v>
      </c>
      <c r="Y26" s="243">
        <f>IF(ISERROR(R26/X26-1),"         /0",IF(R26/X26&gt;5,"  *  ",(R26/X26-1)))</f>
        <v>-0.12255431929270522</v>
      </c>
    </row>
    <row r="27" spans="1:25" ht="19.5" customHeight="1">
      <c r="A27" s="244" t="s">
        <v>159</v>
      </c>
      <c r="B27" s="245">
        <v>992.9139999999999</v>
      </c>
      <c r="C27" s="246">
        <v>1097.9360000000001</v>
      </c>
      <c r="D27" s="247">
        <v>1.174</v>
      </c>
      <c r="E27" s="264">
        <v>4.062</v>
      </c>
      <c r="F27" s="247">
        <f>SUM(B27:E27)</f>
        <v>2096.086</v>
      </c>
      <c r="G27" s="248">
        <f>F27/$F$9</f>
        <v>0.0371718899541556</v>
      </c>
      <c r="H27" s="245">
        <v>942.6469999999999</v>
      </c>
      <c r="I27" s="246">
        <v>802.1500000000001</v>
      </c>
      <c r="J27" s="247">
        <v>0</v>
      </c>
      <c r="K27" s="246">
        <v>0</v>
      </c>
      <c r="L27" s="247">
        <f>SUM(H27:K27)</f>
        <v>1744.797</v>
      </c>
      <c r="M27" s="273">
        <f>IF(ISERROR(F27/L27-1),"         /0",(F27/L27-1))</f>
        <v>0.20133516965010823</v>
      </c>
      <c r="N27" s="274">
        <v>13229.244000000006</v>
      </c>
      <c r="O27" s="246">
        <v>11296.252999999995</v>
      </c>
      <c r="P27" s="247">
        <v>26.026</v>
      </c>
      <c r="Q27" s="246">
        <v>79.974</v>
      </c>
      <c r="R27" s="247">
        <f>SUM(N27:Q27)</f>
        <v>24631.497000000003</v>
      </c>
      <c r="S27" s="275">
        <f>R27/$R$9</f>
        <v>0.04032294387179604</v>
      </c>
      <c r="T27" s="245">
        <v>14000.911999999998</v>
      </c>
      <c r="U27" s="246">
        <v>10684.533000000001</v>
      </c>
      <c r="V27" s="247">
        <v>0</v>
      </c>
      <c r="W27" s="246">
        <v>0</v>
      </c>
      <c r="X27" s="247">
        <f>SUM(T27:W27)</f>
        <v>24685.445</v>
      </c>
      <c r="Y27" s="250">
        <f>IF(ISERROR(R27/X27-1),"         /0",IF(R27/X27&gt;5,"  *  ",(R27/X27-1)))</f>
        <v>-0.0021854173582852576</v>
      </c>
    </row>
    <row r="28" spans="1:25" ht="19.5" customHeight="1">
      <c r="A28" s="244" t="s">
        <v>182</v>
      </c>
      <c r="B28" s="245">
        <v>417.164</v>
      </c>
      <c r="C28" s="246">
        <v>1048.481</v>
      </c>
      <c r="D28" s="247">
        <v>0</v>
      </c>
      <c r="E28" s="264">
        <v>0</v>
      </c>
      <c r="F28" s="247">
        <f>SUM(B28:E28)</f>
        <v>1465.645</v>
      </c>
      <c r="G28" s="248">
        <f>F28/$F$9</f>
        <v>0.025991679087527128</v>
      </c>
      <c r="H28" s="245">
        <v>390.346</v>
      </c>
      <c r="I28" s="246">
        <v>342.087</v>
      </c>
      <c r="J28" s="247"/>
      <c r="K28" s="246"/>
      <c r="L28" s="247">
        <f>SUM(H28:K28)</f>
        <v>732.433</v>
      </c>
      <c r="M28" s="273">
        <f>IF(ISERROR(F28/L28-1),"         /0",(F28/L28-1))</f>
        <v>1.001063578511618</v>
      </c>
      <c r="N28" s="274">
        <v>3963.268</v>
      </c>
      <c r="O28" s="246">
        <v>5984.782</v>
      </c>
      <c r="P28" s="247">
        <v>0</v>
      </c>
      <c r="Q28" s="246">
        <v>0</v>
      </c>
      <c r="R28" s="247">
        <f>SUM(N28:Q28)</f>
        <v>9948.05</v>
      </c>
      <c r="S28" s="275">
        <f>R28/$R$9</f>
        <v>0.01628543574853857</v>
      </c>
      <c r="T28" s="245">
        <v>3974.657</v>
      </c>
      <c r="U28" s="246">
        <v>2825.8979999999997</v>
      </c>
      <c r="V28" s="247"/>
      <c r="W28" s="246"/>
      <c r="X28" s="247">
        <f>SUM(T28:W28)</f>
        <v>6800.555</v>
      </c>
      <c r="Y28" s="250">
        <f>IF(ISERROR(R28/X28-1),"         /0",IF(R28/X28&gt;5,"  *  ",(R28/X28-1)))</f>
        <v>0.4628291367395747</v>
      </c>
    </row>
    <row r="29" spans="1:25" ht="19.5" customHeight="1">
      <c r="A29" s="244" t="s">
        <v>184</v>
      </c>
      <c r="B29" s="245">
        <v>366.709</v>
      </c>
      <c r="C29" s="246">
        <v>251.817</v>
      </c>
      <c r="D29" s="247">
        <v>0</v>
      </c>
      <c r="E29" s="264">
        <v>246.82100000000003</v>
      </c>
      <c r="F29" s="247">
        <f aca="true" t="shared" si="16" ref="F29:F38">SUM(B29:E29)</f>
        <v>865.3470000000001</v>
      </c>
      <c r="G29" s="248">
        <f aca="true" t="shared" si="17" ref="G29:G38">F29/$F$9</f>
        <v>0.015346022756775577</v>
      </c>
      <c r="H29" s="245">
        <v>260.648</v>
      </c>
      <c r="I29" s="246">
        <v>128.556</v>
      </c>
      <c r="J29" s="247"/>
      <c r="K29" s="246">
        <v>65.914</v>
      </c>
      <c r="L29" s="247">
        <f aca="true" t="shared" si="18" ref="L29:L38">SUM(H29:K29)</f>
        <v>455.11800000000005</v>
      </c>
      <c r="M29" s="273">
        <f aca="true" t="shared" si="19" ref="M29:M38">IF(ISERROR(F29/L29-1),"         /0",(F29/L29-1))</f>
        <v>0.9013684363176144</v>
      </c>
      <c r="N29" s="274">
        <v>1173.184</v>
      </c>
      <c r="O29" s="246">
        <v>1044.4089999999999</v>
      </c>
      <c r="P29" s="247">
        <v>217.97199999999998</v>
      </c>
      <c r="Q29" s="246">
        <v>2244.403</v>
      </c>
      <c r="R29" s="247">
        <f aca="true" t="shared" si="20" ref="R29:R38">SUM(N29:Q29)</f>
        <v>4679.967999999999</v>
      </c>
      <c r="S29" s="275">
        <f aca="true" t="shared" si="21" ref="S29:S38">R29/$R$9</f>
        <v>0.007661332438941957</v>
      </c>
      <c r="T29" s="245">
        <v>610.664</v>
      </c>
      <c r="U29" s="246">
        <v>364.053</v>
      </c>
      <c r="V29" s="247">
        <v>1332.0430000000001</v>
      </c>
      <c r="W29" s="246">
        <v>379.578</v>
      </c>
      <c r="X29" s="247">
        <f aca="true" t="shared" si="22" ref="X29:X38">SUM(T29:W29)</f>
        <v>2686.338</v>
      </c>
      <c r="Y29" s="250">
        <f aca="true" t="shared" si="23" ref="Y29:Y38">IF(ISERROR(R29/X29-1),"         /0",IF(R29/X29&gt;5,"  *  ",(R29/X29-1)))</f>
        <v>0.742136693148814</v>
      </c>
    </row>
    <row r="30" spans="1:25" ht="19.5" customHeight="1">
      <c r="A30" s="244" t="s">
        <v>197</v>
      </c>
      <c r="B30" s="245">
        <v>214.219</v>
      </c>
      <c r="C30" s="246">
        <v>215.308</v>
      </c>
      <c r="D30" s="247">
        <v>0</v>
      </c>
      <c r="E30" s="264">
        <v>0</v>
      </c>
      <c r="F30" s="247">
        <f t="shared" si="16"/>
        <v>429.527</v>
      </c>
      <c r="G30" s="248">
        <f t="shared" si="17"/>
        <v>0.0076172114962547305</v>
      </c>
      <c r="H30" s="245">
        <v>408.062</v>
      </c>
      <c r="I30" s="246">
        <v>332.411</v>
      </c>
      <c r="J30" s="247"/>
      <c r="K30" s="246"/>
      <c r="L30" s="247">
        <f t="shared" si="18"/>
        <v>740.473</v>
      </c>
      <c r="M30" s="273">
        <f t="shared" si="19"/>
        <v>-0.4199288832948669</v>
      </c>
      <c r="N30" s="274">
        <v>2693.049</v>
      </c>
      <c r="O30" s="246">
        <v>2412.722</v>
      </c>
      <c r="P30" s="247">
        <v>11.395</v>
      </c>
      <c r="Q30" s="246"/>
      <c r="R30" s="247">
        <f t="shared" si="20"/>
        <v>5117.166000000001</v>
      </c>
      <c r="S30" s="275">
        <f t="shared" si="21"/>
        <v>0.00837704656767971</v>
      </c>
      <c r="T30" s="245">
        <v>3258.2999999999997</v>
      </c>
      <c r="U30" s="246">
        <v>2914.6200000000003</v>
      </c>
      <c r="V30" s="247">
        <v>0</v>
      </c>
      <c r="W30" s="246">
        <v>0</v>
      </c>
      <c r="X30" s="247">
        <f t="shared" si="22"/>
        <v>6172.92</v>
      </c>
      <c r="Y30" s="250">
        <f t="shared" si="23"/>
        <v>-0.1710299177698721</v>
      </c>
    </row>
    <row r="31" spans="1:25" ht="19.5" customHeight="1">
      <c r="A31" s="244" t="s">
        <v>173</v>
      </c>
      <c r="B31" s="245">
        <v>147.442</v>
      </c>
      <c r="C31" s="246">
        <v>147.09699999999998</v>
      </c>
      <c r="D31" s="247">
        <v>86.551</v>
      </c>
      <c r="E31" s="264">
        <v>25.169</v>
      </c>
      <c r="F31" s="247">
        <f>SUM(B31:E31)</f>
        <v>406.25899999999996</v>
      </c>
      <c r="G31" s="248">
        <f>F31/$F$9</f>
        <v>0.007204577885108388</v>
      </c>
      <c r="H31" s="245">
        <v>155.713</v>
      </c>
      <c r="I31" s="246">
        <v>77.581</v>
      </c>
      <c r="J31" s="247">
        <v>65.118</v>
      </c>
      <c r="K31" s="246"/>
      <c r="L31" s="247">
        <f>SUM(H31:K31)</f>
        <v>298.412</v>
      </c>
      <c r="M31" s="273">
        <f>IF(ISERROR(F31/L31-1),"         /0",(F31/L31-1))</f>
        <v>0.36140302668793467</v>
      </c>
      <c r="N31" s="274">
        <v>1737.807</v>
      </c>
      <c r="O31" s="246">
        <v>1237.095</v>
      </c>
      <c r="P31" s="247">
        <v>940.0279999999999</v>
      </c>
      <c r="Q31" s="246">
        <v>132.214</v>
      </c>
      <c r="R31" s="247">
        <f>SUM(N31:Q31)</f>
        <v>4047.144</v>
      </c>
      <c r="S31" s="275">
        <f>R31/$R$9</f>
        <v>0.0066253691504448995</v>
      </c>
      <c r="T31" s="245">
        <v>1856.0159999999998</v>
      </c>
      <c r="U31" s="246">
        <v>1024.319</v>
      </c>
      <c r="V31" s="247">
        <v>425.442</v>
      </c>
      <c r="W31" s="246">
        <v>57.793</v>
      </c>
      <c r="X31" s="247">
        <f>SUM(T31:W31)</f>
        <v>3363.57</v>
      </c>
      <c r="Y31" s="250">
        <f>IF(ISERROR(R31/X31-1),"         /0",IF(R31/X31&gt;5,"  *  ",(R31/X31-1)))</f>
        <v>0.2032287123502705</v>
      </c>
    </row>
    <row r="32" spans="1:25" ht="19.5" customHeight="1">
      <c r="A32" s="244" t="s">
        <v>172</v>
      </c>
      <c r="B32" s="245">
        <v>223.829</v>
      </c>
      <c r="C32" s="246">
        <v>135.957</v>
      </c>
      <c r="D32" s="247">
        <v>0</v>
      </c>
      <c r="E32" s="264">
        <v>0</v>
      </c>
      <c r="F32" s="247">
        <f>SUM(B32:E32)</f>
        <v>359.786</v>
      </c>
      <c r="G32" s="248">
        <f>F32/$F$9</f>
        <v>0.006380427901835052</v>
      </c>
      <c r="H32" s="245">
        <v>199.846</v>
      </c>
      <c r="I32" s="246">
        <v>143.365</v>
      </c>
      <c r="J32" s="247"/>
      <c r="K32" s="246"/>
      <c r="L32" s="247">
        <f>SUM(H32:K32)</f>
        <v>343.211</v>
      </c>
      <c r="M32" s="273">
        <f>IF(ISERROR(F32/L32-1),"         /0",(F32/L32-1))</f>
        <v>0.0482939066638306</v>
      </c>
      <c r="N32" s="274">
        <v>1844.9379999999999</v>
      </c>
      <c r="O32" s="246">
        <v>1332.1450000000002</v>
      </c>
      <c r="P32" s="247"/>
      <c r="Q32" s="246"/>
      <c r="R32" s="247">
        <f>SUM(N32:Q32)</f>
        <v>3177.083</v>
      </c>
      <c r="S32" s="275">
        <f>R32/$R$9</f>
        <v>0.005201037496220281</v>
      </c>
      <c r="T32" s="245">
        <v>1105.922</v>
      </c>
      <c r="U32" s="246">
        <v>955.805</v>
      </c>
      <c r="V32" s="247"/>
      <c r="W32" s="246"/>
      <c r="X32" s="247">
        <f>SUM(T32:W32)</f>
        <v>2061.727</v>
      </c>
      <c r="Y32" s="250">
        <f>IF(ISERROR(R32/X32-1),"         /0",IF(R32/X32&gt;5,"  *  ",(R32/X32-1)))</f>
        <v>0.5409814199455119</v>
      </c>
    </row>
    <row r="33" spans="1:25" ht="19.5" customHeight="1">
      <c r="A33" s="244" t="s">
        <v>177</v>
      </c>
      <c r="B33" s="245">
        <v>98.117</v>
      </c>
      <c r="C33" s="246">
        <v>216.98100000000002</v>
      </c>
      <c r="D33" s="247">
        <v>0</v>
      </c>
      <c r="E33" s="264">
        <v>0</v>
      </c>
      <c r="F33" s="247">
        <f>SUM(B33:E33)</f>
        <v>315.098</v>
      </c>
      <c r="G33" s="248">
        <f>F33/$F$9</f>
        <v>0.005587933024109947</v>
      </c>
      <c r="H33" s="245">
        <v>100.18299999999999</v>
      </c>
      <c r="I33" s="246">
        <v>178.528</v>
      </c>
      <c r="J33" s="247"/>
      <c r="K33" s="246"/>
      <c r="L33" s="247">
        <f>SUM(H33:K33)</f>
        <v>278.711</v>
      </c>
      <c r="M33" s="273">
        <f>IF(ISERROR(F33/L33-1),"         /0",(F33/L33-1))</f>
        <v>0.13055458880345583</v>
      </c>
      <c r="N33" s="274">
        <v>975.0459999999998</v>
      </c>
      <c r="O33" s="246">
        <v>2565.957</v>
      </c>
      <c r="P33" s="247">
        <v>0</v>
      </c>
      <c r="Q33" s="246">
        <v>0.3</v>
      </c>
      <c r="R33" s="247">
        <f>SUM(N33:Q33)</f>
        <v>3541.303</v>
      </c>
      <c r="S33" s="275">
        <f>R33/$R$9</f>
        <v>0.0057972831331373365</v>
      </c>
      <c r="T33" s="245">
        <v>1155.095</v>
      </c>
      <c r="U33" s="246">
        <v>2426.9219999999996</v>
      </c>
      <c r="V33" s="247">
        <v>0.6</v>
      </c>
      <c r="W33" s="246">
        <v>0.6</v>
      </c>
      <c r="X33" s="247">
        <f>SUM(T33:W33)</f>
        <v>3583.2169999999996</v>
      </c>
      <c r="Y33" s="250">
        <f>IF(ISERROR(R33/X33-1),"         /0",IF(R33/X33&gt;5,"  *  ",(R33/X33-1)))</f>
        <v>-0.011697309987086957</v>
      </c>
    </row>
    <row r="34" spans="1:25" ht="19.5" customHeight="1">
      <c r="A34" s="244" t="s">
        <v>218</v>
      </c>
      <c r="B34" s="245">
        <v>0</v>
      </c>
      <c r="C34" s="246">
        <v>265.406</v>
      </c>
      <c r="D34" s="247">
        <v>0</v>
      </c>
      <c r="E34" s="264">
        <v>0</v>
      </c>
      <c r="F34" s="247">
        <f>SUM(B34:E34)</f>
        <v>265.406</v>
      </c>
      <c r="G34" s="248">
        <f>F34/$F$9</f>
        <v>0.004706697447133668</v>
      </c>
      <c r="H34" s="245"/>
      <c r="I34" s="246">
        <v>172.64600000000002</v>
      </c>
      <c r="J34" s="247"/>
      <c r="K34" s="246"/>
      <c r="L34" s="247">
        <f>SUM(H34:K34)</f>
        <v>172.64600000000002</v>
      </c>
      <c r="M34" s="273">
        <f>IF(ISERROR(F34/L34-1),"         /0",(F34/L34-1))</f>
        <v>0.5372843853897569</v>
      </c>
      <c r="N34" s="274"/>
      <c r="O34" s="246">
        <v>3033.262</v>
      </c>
      <c r="P34" s="247"/>
      <c r="Q34" s="246"/>
      <c r="R34" s="247">
        <f>SUM(N34:Q34)</f>
        <v>3033.262</v>
      </c>
      <c r="S34" s="275">
        <f>R34/$R$9</f>
        <v>0.004965595610143054</v>
      </c>
      <c r="T34" s="245"/>
      <c r="U34" s="246">
        <v>2076.261</v>
      </c>
      <c r="V34" s="247"/>
      <c r="W34" s="246"/>
      <c r="X34" s="247">
        <f>SUM(T34:W34)</f>
        <v>2076.261</v>
      </c>
      <c r="Y34" s="250">
        <f>IF(ISERROR(R34/X34-1),"         /0",IF(R34/X34&gt;5,"  *  ",(R34/X34-1)))</f>
        <v>0.4609251919676767</v>
      </c>
    </row>
    <row r="35" spans="1:25" ht="19.5" customHeight="1">
      <c r="A35" s="244" t="s">
        <v>209</v>
      </c>
      <c r="B35" s="245">
        <v>0</v>
      </c>
      <c r="C35" s="246">
        <v>0</v>
      </c>
      <c r="D35" s="247">
        <v>132.43</v>
      </c>
      <c r="E35" s="264">
        <v>0</v>
      </c>
      <c r="F35" s="247">
        <f t="shared" si="16"/>
        <v>132.43</v>
      </c>
      <c r="G35" s="248">
        <f t="shared" si="17"/>
        <v>0.0023485073544829873</v>
      </c>
      <c r="H35" s="245"/>
      <c r="I35" s="246"/>
      <c r="J35" s="247">
        <v>262.322</v>
      </c>
      <c r="K35" s="246"/>
      <c r="L35" s="247">
        <f t="shared" si="18"/>
        <v>262.322</v>
      </c>
      <c r="M35" s="273">
        <f t="shared" si="19"/>
        <v>-0.4951624339552153</v>
      </c>
      <c r="N35" s="274"/>
      <c r="O35" s="246"/>
      <c r="P35" s="247">
        <v>1834.5419999999997</v>
      </c>
      <c r="Q35" s="246"/>
      <c r="R35" s="247">
        <f t="shared" si="20"/>
        <v>1834.5419999999997</v>
      </c>
      <c r="S35" s="275">
        <f t="shared" si="21"/>
        <v>0.0030032333843311443</v>
      </c>
      <c r="T35" s="245"/>
      <c r="U35" s="246"/>
      <c r="V35" s="247">
        <v>3005.585</v>
      </c>
      <c r="W35" s="246"/>
      <c r="X35" s="247">
        <f t="shared" si="22"/>
        <v>3005.585</v>
      </c>
      <c r="Y35" s="250">
        <f t="shared" si="23"/>
        <v>-0.38962231978134054</v>
      </c>
    </row>
    <row r="36" spans="1:25" ht="19.5" customHeight="1">
      <c r="A36" s="244" t="s">
        <v>181</v>
      </c>
      <c r="B36" s="245">
        <v>77.965</v>
      </c>
      <c r="C36" s="246">
        <v>53.28</v>
      </c>
      <c r="D36" s="247">
        <v>0</v>
      </c>
      <c r="E36" s="264">
        <v>0</v>
      </c>
      <c r="F36" s="247">
        <f t="shared" si="16"/>
        <v>131.245</v>
      </c>
      <c r="G36" s="248">
        <f t="shared" si="17"/>
        <v>0.0023274926205476072</v>
      </c>
      <c r="H36" s="245">
        <v>66.573</v>
      </c>
      <c r="I36" s="246">
        <v>23.557000000000002</v>
      </c>
      <c r="J36" s="247"/>
      <c r="K36" s="246"/>
      <c r="L36" s="247">
        <f t="shared" si="18"/>
        <v>90.13</v>
      </c>
      <c r="M36" s="273">
        <f t="shared" si="19"/>
        <v>0.4561744147342728</v>
      </c>
      <c r="N36" s="274">
        <v>749.6129999999998</v>
      </c>
      <c r="O36" s="246">
        <v>347.819</v>
      </c>
      <c r="P36" s="247"/>
      <c r="Q36" s="246"/>
      <c r="R36" s="247">
        <f t="shared" si="20"/>
        <v>1097.4319999999998</v>
      </c>
      <c r="S36" s="275">
        <f t="shared" si="21"/>
        <v>0.0017965489039952732</v>
      </c>
      <c r="T36" s="245">
        <v>426.85699999999997</v>
      </c>
      <c r="U36" s="246">
        <v>141.37500000000003</v>
      </c>
      <c r="V36" s="247">
        <v>0</v>
      </c>
      <c r="W36" s="246"/>
      <c r="X36" s="247">
        <f t="shared" si="22"/>
        <v>568.232</v>
      </c>
      <c r="Y36" s="250">
        <f t="shared" si="23"/>
        <v>0.9313097467231692</v>
      </c>
    </row>
    <row r="37" spans="1:25" ht="19.5" customHeight="1">
      <c r="A37" s="244" t="s">
        <v>201</v>
      </c>
      <c r="B37" s="245">
        <v>46.606</v>
      </c>
      <c r="C37" s="246">
        <v>81.509</v>
      </c>
      <c r="D37" s="247">
        <v>0</v>
      </c>
      <c r="E37" s="264">
        <v>0</v>
      </c>
      <c r="F37" s="247">
        <f t="shared" si="16"/>
        <v>128.115</v>
      </c>
      <c r="G37" s="248">
        <f t="shared" si="17"/>
        <v>0.002271985348633904</v>
      </c>
      <c r="H37" s="245">
        <v>42.698</v>
      </c>
      <c r="I37" s="246">
        <v>58.45</v>
      </c>
      <c r="J37" s="247"/>
      <c r="K37" s="246"/>
      <c r="L37" s="247">
        <f t="shared" si="18"/>
        <v>101.148</v>
      </c>
      <c r="M37" s="273">
        <f t="shared" si="19"/>
        <v>0.2666093249495789</v>
      </c>
      <c r="N37" s="274">
        <v>720.504</v>
      </c>
      <c r="O37" s="246">
        <v>681.899</v>
      </c>
      <c r="P37" s="247"/>
      <c r="Q37" s="246"/>
      <c r="R37" s="247">
        <f t="shared" si="20"/>
        <v>1402.403</v>
      </c>
      <c r="S37" s="275">
        <f t="shared" si="21"/>
        <v>0.0022958010816248146</v>
      </c>
      <c r="T37" s="245">
        <v>463.083</v>
      </c>
      <c r="U37" s="246">
        <v>438.19599999999997</v>
      </c>
      <c r="V37" s="247"/>
      <c r="W37" s="246"/>
      <c r="X37" s="247">
        <f t="shared" si="22"/>
        <v>901.279</v>
      </c>
      <c r="Y37" s="250">
        <f t="shared" si="23"/>
        <v>0.556014286364156</v>
      </c>
    </row>
    <row r="38" spans="1:25" ht="19.5" customHeight="1">
      <c r="A38" s="244" t="s">
        <v>219</v>
      </c>
      <c r="B38" s="245">
        <v>95.347</v>
      </c>
      <c r="C38" s="246">
        <v>24.024</v>
      </c>
      <c r="D38" s="247">
        <v>0</v>
      </c>
      <c r="E38" s="264">
        <v>0</v>
      </c>
      <c r="F38" s="247">
        <f t="shared" si="16"/>
        <v>119.371</v>
      </c>
      <c r="G38" s="248">
        <f t="shared" si="17"/>
        <v>0.0021169196663292957</v>
      </c>
      <c r="H38" s="245">
        <v>22.84</v>
      </c>
      <c r="I38" s="246">
        <v>0</v>
      </c>
      <c r="J38" s="247"/>
      <c r="K38" s="246"/>
      <c r="L38" s="247">
        <f t="shared" si="18"/>
        <v>22.84</v>
      </c>
      <c r="M38" s="273">
        <f t="shared" si="19"/>
        <v>4.226401050788091</v>
      </c>
      <c r="N38" s="274">
        <v>216.427</v>
      </c>
      <c r="O38" s="246">
        <v>53.614000000000004</v>
      </c>
      <c r="P38" s="247"/>
      <c r="Q38" s="246"/>
      <c r="R38" s="247">
        <f t="shared" si="20"/>
        <v>270.041</v>
      </c>
      <c r="S38" s="275">
        <f t="shared" si="21"/>
        <v>0.0004420700896126481</v>
      </c>
      <c r="T38" s="245">
        <v>1026.551</v>
      </c>
      <c r="U38" s="246">
        <v>444.965</v>
      </c>
      <c r="V38" s="247"/>
      <c r="W38" s="246"/>
      <c r="X38" s="247">
        <f t="shared" si="22"/>
        <v>1471.5159999999998</v>
      </c>
      <c r="Y38" s="250">
        <f t="shared" si="23"/>
        <v>-0.8164878941173592</v>
      </c>
    </row>
    <row r="39" spans="1:25" ht="19.5" customHeight="1">
      <c r="A39" s="244" t="s">
        <v>217</v>
      </c>
      <c r="B39" s="245">
        <v>79.481</v>
      </c>
      <c r="C39" s="246">
        <v>37.723</v>
      </c>
      <c r="D39" s="247">
        <v>0</v>
      </c>
      <c r="E39" s="264">
        <v>0</v>
      </c>
      <c r="F39" s="247">
        <f>SUM(B39:E39)</f>
        <v>117.204</v>
      </c>
      <c r="G39" s="248">
        <f>F39/$F$9</f>
        <v>0.0020784901908542175</v>
      </c>
      <c r="H39" s="245"/>
      <c r="I39" s="246"/>
      <c r="J39" s="247"/>
      <c r="K39" s="246"/>
      <c r="L39" s="247">
        <f aca="true" t="shared" si="24" ref="L39:L53">SUM(H39:K39)</f>
        <v>0</v>
      </c>
      <c r="M39" s="273" t="str">
        <f aca="true" t="shared" si="25" ref="M39:M49">IF(ISERROR(F39/L39-1),"         /0",(F39/L39-1))</f>
        <v>         /0</v>
      </c>
      <c r="N39" s="274">
        <v>79.481</v>
      </c>
      <c r="O39" s="246">
        <v>65.037</v>
      </c>
      <c r="P39" s="247">
        <v>68.481</v>
      </c>
      <c r="Q39" s="246">
        <v>161.217</v>
      </c>
      <c r="R39" s="247">
        <f>SUM(N39:Q39)</f>
        <v>374.216</v>
      </c>
      <c r="S39" s="275">
        <f>R39/$R$9</f>
        <v>0.0006126095691190846</v>
      </c>
      <c r="T39" s="245"/>
      <c r="U39" s="246"/>
      <c r="V39" s="247">
        <v>169.05400000000003</v>
      </c>
      <c r="W39" s="246">
        <v>921.7650000000001</v>
      </c>
      <c r="X39" s="247">
        <f>SUM(T39:W39)</f>
        <v>1090.8190000000002</v>
      </c>
      <c r="Y39" s="250">
        <f>IF(ISERROR(R39/X39-1),"         /0",IF(R39/X39&gt;5,"  *  ",(R39/X39-1)))</f>
        <v>-0.656940335656053</v>
      </c>
    </row>
    <row r="40" spans="1:25" ht="19.5" customHeight="1" thickBot="1">
      <c r="A40" s="251" t="s">
        <v>170</v>
      </c>
      <c r="B40" s="252">
        <v>75.371</v>
      </c>
      <c r="C40" s="253">
        <v>31.339999999999996</v>
      </c>
      <c r="D40" s="254">
        <v>100.489</v>
      </c>
      <c r="E40" s="267">
        <v>210.927</v>
      </c>
      <c r="F40" s="254">
        <f>SUM(B40:E40)</f>
        <v>418.12699999999995</v>
      </c>
      <c r="G40" s="255">
        <f>F40/$F$9</f>
        <v>0.00741504443561057</v>
      </c>
      <c r="H40" s="252">
        <v>160.707</v>
      </c>
      <c r="I40" s="253">
        <v>76.622</v>
      </c>
      <c r="J40" s="254">
        <v>497.51</v>
      </c>
      <c r="K40" s="253">
        <v>62.632</v>
      </c>
      <c r="L40" s="254">
        <f t="shared" si="24"/>
        <v>797.4709999999999</v>
      </c>
      <c r="M40" s="276">
        <f t="shared" si="25"/>
        <v>-0.47568375527135154</v>
      </c>
      <c r="N40" s="277">
        <v>1419.7419999999997</v>
      </c>
      <c r="O40" s="253">
        <v>2567.8539999999994</v>
      </c>
      <c r="P40" s="254">
        <v>3688.6780000000003</v>
      </c>
      <c r="Q40" s="253">
        <v>1848.301</v>
      </c>
      <c r="R40" s="254">
        <f>SUM(N40:Q40)</f>
        <v>9524.574999999999</v>
      </c>
      <c r="S40" s="278">
        <f>R40/$R$9</f>
        <v>0.01559218683004576</v>
      </c>
      <c r="T40" s="252">
        <v>1123.917</v>
      </c>
      <c r="U40" s="253">
        <v>1380.4859999999999</v>
      </c>
      <c r="V40" s="254">
        <v>1999.065</v>
      </c>
      <c r="W40" s="253">
        <v>852.6220000000001</v>
      </c>
      <c r="X40" s="254">
        <f>SUM(T40:W40)</f>
        <v>5356.09</v>
      </c>
      <c r="Y40" s="257">
        <f>IF(ISERROR(R40/X40-1),"         /0",IF(R40/X40&gt;5,"  *  ",(R40/X40-1)))</f>
        <v>0.7782701560279979</v>
      </c>
    </row>
    <row r="41" spans="1:25" s="111" customFormat="1" ht="19.5" customHeight="1">
      <c r="A41" s="118" t="s">
        <v>51</v>
      </c>
      <c r="B41" s="115">
        <f>SUM(B42:B50)</f>
        <v>2785.613</v>
      </c>
      <c r="C41" s="114">
        <f>SUM(C42:C50)</f>
        <v>3084.6759999999995</v>
      </c>
      <c r="D41" s="113">
        <f>SUM(D42:D50)</f>
        <v>0</v>
      </c>
      <c r="E41" s="114">
        <f>SUM(E42:E50)</f>
        <v>10.637</v>
      </c>
      <c r="F41" s="113">
        <f aca="true" t="shared" si="26" ref="F41:F64">SUM(B41:E41)</f>
        <v>5880.925999999999</v>
      </c>
      <c r="G41" s="116">
        <f aca="true" t="shared" si="27" ref="G41:G64">F41/$F$9</f>
        <v>0.10429206344612409</v>
      </c>
      <c r="H41" s="115">
        <f>SUM(H42:H50)</f>
        <v>2685.5890000000004</v>
      </c>
      <c r="I41" s="114">
        <f>SUM(I42:I50)</f>
        <v>2580.464</v>
      </c>
      <c r="J41" s="113">
        <f>SUM(J42:J50)</f>
        <v>538.508</v>
      </c>
      <c r="K41" s="114">
        <f>SUM(K42:K50)</f>
        <v>645.928</v>
      </c>
      <c r="L41" s="113">
        <f t="shared" si="24"/>
        <v>6450.489</v>
      </c>
      <c r="M41" s="190">
        <f t="shared" si="25"/>
        <v>-0.08829764689157693</v>
      </c>
      <c r="N41" s="192">
        <f>SUM(N42:N50)</f>
        <v>30496.177000000003</v>
      </c>
      <c r="O41" s="114">
        <f>SUM(O42:O50)</f>
        <v>30882.288999999997</v>
      </c>
      <c r="P41" s="113">
        <f>SUM(P42:P50)</f>
        <v>6862.120000000001</v>
      </c>
      <c r="Q41" s="114">
        <f>SUM(Q42:Q50)</f>
        <v>5405.248000000001</v>
      </c>
      <c r="R41" s="113">
        <f aca="true" t="shared" si="28" ref="R41:R64">SUM(N41:Q41)</f>
        <v>73645.834</v>
      </c>
      <c r="S41" s="203">
        <f aca="true" t="shared" si="29" ref="S41:S64">R41/$R$9</f>
        <v>0.1205617681610504</v>
      </c>
      <c r="T41" s="115">
        <f>SUM(T42:T50)</f>
        <v>29164.015000000003</v>
      </c>
      <c r="U41" s="114">
        <f>SUM(U42:U50)</f>
        <v>29284.265999999996</v>
      </c>
      <c r="V41" s="113">
        <f>SUM(V42:V50)</f>
        <v>6332.489</v>
      </c>
      <c r="W41" s="114">
        <f>SUM(W42:W50)</f>
        <v>5653.045</v>
      </c>
      <c r="X41" s="113">
        <f aca="true" t="shared" si="30" ref="X41:X64">SUM(T41:W41)</f>
        <v>70433.815</v>
      </c>
      <c r="Y41" s="112">
        <f aca="true" t="shared" si="31" ref="Y41:Y64">IF(ISERROR(R41/X41-1),"         /0",IF(R41/X41&gt;5,"  *  ",(R41/X41-1)))</f>
        <v>0.045603365372158144</v>
      </c>
    </row>
    <row r="42" spans="1:25" ht="19.5" customHeight="1">
      <c r="A42" s="237" t="s">
        <v>159</v>
      </c>
      <c r="B42" s="238">
        <v>697.818</v>
      </c>
      <c r="C42" s="239">
        <v>1208.841</v>
      </c>
      <c r="D42" s="240">
        <v>0</v>
      </c>
      <c r="E42" s="239">
        <v>10.637</v>
      </c>
      <c r="F42" s="240">
        <f t="shared" si="26"/>
        <v>1917.2959999999998</v>
      </c>
      <c r="G42" s="241">
        <f t="shared" si="27"/>
        <v>0.03400123655305303</v>
      </c>
      <c r="H42" s="238">
        <v>557.233</v>
      </c>
      <c r="I42" s="239">
        <v>941.828</v>
      </c>
      <c r="J42" s="240">
        <v>0</v>
      </c>
      <c r="K42" s="239">
        <v>0</v>
      </c>
      <c r="L42" s="240">
        <f t="shared" si="24"/>
        <v>1499.061</v>
      </c>
      <c r="M42" s="270">
        <f t="shared" si="25"/>
        <v>0.27899798607261483</v>
      </c>
      <c r="N42" s="271">
        <v>7018.504</v>
      </c>
      <c r="O42" s="239">
        <v>12538.323</v>
      </c>
      <c r="P42" s="240">
        <v>11.959</v>
      </c>
      <c r="Q42" s="239">
        <v>10.637</v>
      </c>
      <c r="R42" s="240">
        <f t="shared" si="28"/>
        <v>19579.423</v>
      </c>
      <c r="S42" s="272">
        <f t="shared" si="29"/>
        <v>0.03205245603509816</v>
      </c>
      <c r="T42" s="238">
        <v>6345.927000000002</v>
      </c>
      <c r="U42" s="239">
        <v>11906.331999999997</v>
      </c>
      <c r="V42" s="240">
        <v>0</v>
      </c>
      <c r="W42" s="239">
        <v>0</v>
      </c>
      <c r="X42" s="240">
        <f t="shared" si="30"/>
        <v>18252.259</v>
      </c>
      <c r="Y42" s="243">
        <f t="shared" si="31"/>
        <v>0.07271231467841877</v>
      </c>
    </row>
    <row r="43" spans="1:25" ht="19.5" customHeight="1">
      <c r="A43" s="244" t="s">
        <v>215</v>
      </c>
      <c r="B43" s="245">
        <v>705.398</v>
      </c>
      <c r="C43" s="246">
        <v>356.225</v>
      </c>
      <c r="D43" s="247">
        <v>0</v>
      </c>
      <c r="E43" s="246">
        <v>0</v>
      </c>
      <c r="F43" s="247">
        <f t="shared" si="26"/>
        <v>1061.623</v>
      </c>
      <c r="G43" s="248">
        <f t="shared" si="27"/>
        <v>0.018826772054581987</v>
      </c>
      <c r="H43" s="245">
        <v>867.915</v>
      </c>
      <c r="I43" s="246">
        <v>350.363</v>
      </c>
      <c r="J43" s="247"/>
      <c r="K43" s="246"/>
      <c r="L43" s="247">
        <f t="shared" si="24"/>
        <v>1218.278</v>
      </c>
      <c r="M43" s="273">
        <f t="shared" si="25"/>
        <v>-0.12858723542574024</v>
      </c>
      <c r="N43" s="274">
        <v>8118.964</v>
      </c>
      <c r="O43" s="246">
        <v>3541.1069999999995</v>
      </c>
      <c r="P43" s="247"/>
      <c r="Q43" s="246"/>
      <c r="R43" s="247">
        <f t="shared" si="28"/>
        <v>11660.071</v>
      </c>
      <c r="S43" s="275">
        <f t="shared" si="29"/>
        <v>0.019088096370032104</v>
      </c>
      <c r="T43" s="245">
        <v>8846.298999999999</v>
      </c>
      <c r="U43" s="246">
        <v>3643.606</v>
      </c>
      <c r="V43" s="247">
        <v>124.643</v>
      </c>
      <c r="W43" s="246">
        <v>40.074</v>
      </c>
      <c r="X43" s="247">
        <f t="shared" si="30"/>
        <v>12654.622</v>
      </c>
      <c r="Y43" s="250">
        <f t="shared" si="31"/>
        <v>-0.07859191685061784</v>
      </c>
    </row>
    <row r="44" spans="1:25" ht="19.5" customHeight="1">
      <c r="A44" s="244" t="s">
        <v>210</v>
      </c>
      <c r="B44" s="245">
        <v>737.398</v>
      </c>
      <c r="C44" s="246">
        <v>111.638</v>
      </c>
      <c r="D44" s="247">
        <v>0</v>
      </c>
      <c r="E44" s="246">
        <v>0</v>
      </c>
      <c r="F44" s="247">
        <f t="shared" si="26"/>
        <v>849.0360000000001</v>
      </c>
      <c r="G44" s="248">
        <f t="shared" si="27"/>
        <v>0.015056764254480236</v>
      </c>
      <c r="H44" s="245">
        <v>782.25</v>
      </c>
      <c r="I44" s="246">
        <v>33.187</v>
      </c>
      <c r="J44" s="247"/>
      <c r="K44" s="246"/>
      <c r="L44" s="247">
        <f t="shared" si="24"/>
        <v>815.437</v>
      </c>
      <c r="M44" s="273">
        <f t="shared" si="25"/>
        <v>0.041203673613044334</v>
      </c>
      <c r="N44" s="274">
        <v>8788.47</v>
      </c>
      <c r="O44" s="246">
        <v>1394.886</v>
      </c>
      <c r="P44" s="247">
        <v>0</v>
      </c>
      <c r="Q44" s="246">
        <v>20.6</v>
      </c>
      <c r="R44" s="247">
        <f t="shared" si="28"/>
        <v>10203.956</v>
      </c>
      <c r="S44" s="275">
        <f t="shared" si="29"/>
        <v>0.016704366164114037</v>
      </c>
      <c r="T44" s="245">
        <v>8943.475000000002</v>
      </c>
      <c r="U44" s="246">
        <v>783.697</v>
      </c>
      <c r="V44" s="247"/>
      <c r="W44" s="246"/>
      <c r="X44" s="247">
        <f t="shared" si="30"/>
        <v>9727.172000000002</v>
      </c>
      <c r="Y44" s="250">
        <f t="shared" si="31"/>
        <v>0.049015685134384146</v>
      </c>
    </row>
    <row r="45" spans="1:25" ht="19.5" customHeight="1">
      <c r="A45" s="244" t="s">
        <v>183</v>
      </c>
      <c r="B45" s="245">
        <v>198.431</v>
      </c>
      <c r="C45" s="246">
        <v>399.87300000000005</v>
      </c>
      <c r="D45" s="247">
        <v>0</v>
      </c>
      <c r="E45" s="246">
        <v>0</v>
      </c>
      <c r="F45" s="247">
        <f t="shared" si="26"/>
        <v>598.3040000000001</v>
      </c>
      <c r="G45" s="248">
        <f t="shared" si="27"/>
        <v>0.010610294829091515</v>
      </c>
      <c r="H45" s="245">
        <v>211.33499999999998</v>
      </c>
      <c r="I45" s="246">
        <v>417.418</v>
      </c>
      <c r="J45" s="247"/>
      <c r="K45" s="246"/>
      <c r="L45" s="247">
        <f t="shared" si="24"/>
        <v>628.7529999999999</v>
      </c>
      <c r="M45" s="273">
        <f t="shared" si="25"/>
        <v>-0.048427601935895126</v>
      </c>
      <c r="N45" s="274">
        <v>2156.0519999999997</v>
      </c>
      <c r="O45" s="246">
        <v>4031.6530000000002</v>
      </c>
      <c r="P45" s="247"/>
      <c r="Q45" s="246"/>
      <c r="R45" s="247">
        <f t="shared" si="28"/>
        <v>6187.705</v>
      </c>
      <c r="S45" s="275">
        <f t="shared" si="29"/>
        <v>0.010129570338750896</v>
      </c>
      <c r="T45" s="245">
        <v>2160.044</v>
      </c>
      <c r="U45" s="246">
        <v>3848.6120000000005</v>
      </c>
      <c r="V45" s="247"/>
      <c r="W45" s="246"/>
      <c r="X45" s="247">
        <f t="shared" si="30"/>
        <v>6008.656000000001</v>
      </c>
      <c r="Y45" s="250">
        <f t="shared" si="31"/>
        <v>0.02979851068192274</v>
      </c>
    </row>
    <row r="46" spans="1:25" ht="19.5" customHeight="1">
      <c r="A46" s="244" t="s">
        <v>195</v>
      </c>
      <c r="B46" s="245">
        <v>138.082</v>
      </c>
      <c r="C46" s="246">
        <v>251.488</v>
      </c>
      <c r="D46" s="247">
        <v>0</v>
      </c>
      <c r="E46" s="246">
        <v>0</v>
      </c>
      <c r="F46" s="247">
        <f>SUM(B46:E46)</f>
        <v>389.57</v>
      </c>
      <c r="G46" s="248">
        <f>F46/$F$9</f>
        <v>0.006908615948696952</v>
      </c>
      <c r="H46" s="245">
        <v>57.353</v>
      </c>
      <c r="I46" s="246">
        <v>270.96</v>
      </c>
      <c r="J46" s="247"/>
      <c r="K46" s="246"/>
      <c r="L46" s="247">
        <f t="shared" si="24"/>
        <v>328.313</v>
      </c>
      <c r="M46" s="273">
        <f t="shared" si="25"/>
        <v>0.18658109791570854</v>
      </c>
      <c r="N46" s="274">
        <v>886.462</v>
      </c>
      <c r="O46" s="246">
        <v>2786.0769999999998</v>
      </c>
      <c r="P46" s="247"/>
      <c r="Q46" s="246"/>
      <c r="R46" s="247">
        <f>SUM(N46:Q46)</f>
        <v>3672.5389999999998</v>
      </c>
      <c r="S46" s="275">
        <f>R46/$R$9</f>
        <v>0.0060121227696384805</v>
      </c>
      <c r="T46" s="245">
        <v>394.98599999999993</v>
      </c>
      <c r="U46" s="246">
        <v>3453.787</v>
      </c>
      <c r="V46" s="247"/>
      <c r="W46" s="246"/>
      <c r="X46" s="247">
        <f>SUM(T46:W46)</f>
        <v>3848.7729999999997</v>
      </c>
      <c r="Y46" s="250">
        <f>IF(ISERROR(R46/X46-1),"         /0",IF(R46/X46&gt;5,"  *  ",(R46/X46-1)))</f>
        <v>-0.045789658158587154</v>
      </c>
    </row>
    <row r="47" spans="1:25" ht="19.5" customHeight="1">
      <c r="A47" s="244" t="s">
        <v>198</v>
      </c>
      <c r="B47" s="245">
        <v>163.668</v>
      </c>
      <c r="C47" s="246">
        <v>219.837</v>
      </c>
      <c r="D47" s="247">
        <v>0</v>
      </c>
      <c r="E47" s="246">
        <v>0</v>
      </c>
      <c r="F47" s="247">
        <f>SUM(B47:E47)</f>
        <v>383.505</v>
      </c>
      <c r="G47" s="248">
        <f>F47/$F$9</f>
        <v>0.006801059525643721</v>
      </c>
      <c r="H47" s="245">
        <v>95.16</v>
      </c>
      <c r="I47" s="246">
        <v>135.838</v>
      </c>
      <c r="J47" s="247"/>
      <c r="K47" s="246"/>
      <c r="L47" s="247">
        <f t="shared" si="24"/>
        <v>230.998</v>
      </c>
      <c r="M47" s="273">
        <f t="shared" si="25"/>
        <v>0.6602091793002538</v>
      </c>
      <c r="N47" s="274">
        <v>1703.4899999999998</v>
      </c>
      <c r="O47" s="246">
        <v>1889.7259999999999</v>
      </c>
      <c r="P47" s="247"/>
      <c r="Q47" s="246"/>
      <c r="R47" s="247">
        <f>SUM(N47:Q47)</f>
        <v>3593.2159999999994</v>
      </c>
      <c r="S47" s="275">
        <f>R47/$R$9</f>
        <v>0.005882267208007675</v>
      </c>
      <c r="T47" s="245">
        <v>882.922</v>
      </c>
      <c r="U47" s="246">
        <v>1323.936</v>
      </c>
      <c r="V47" s="247"/>
      <c r="W47" s="246"/>
      <c r="X47" s="247">
        <f>SUM(T47:W47)</f>
        <v>2206.858</v>
      </c>
      <c r="Y47" s="250">
        <f>IF(ISERROR(R47/X47-1),"         /0",IF(R47/X47&gt;5,"  *  ",(R47/X47-1)))</f>
        <v>0.628204442696358</v>
      </c>
    </row>
    <row r="48" spans="1:25" ht="19.5" customHeight="1">
      <c r="A48" s="244" t="s">
        <v>194</v>
      </c>
      <c r="B48" s="245">
        <v>28.644</v>
      </c>
      <c r="C48" s="246">
        <v>344.40999999999997</v>
      </c>
      <c r="D48" s="247">
        <v>0</v>
      </c>
      <c r="E48" s="246">
        <v>0</v>
      </c>
      <c r="F48" s="247">
        <f>SUM(B48:E48)</f>
        <v>373.054</v>
      </c>
      <c r="G48" s="248">
        <f>F48/$F$9</f>
        <v>0.0066157219861005525</v>
      </c>
      <c r="H48" s="245">
        <v>10.041</v>
      </c>
      <c r="I48" s="246">
        <v>223.61599999999999</v>
      </c>
      <c r="J48" s="247"/>
      <c r="K48" s="246"/>
      <c r="L48" s="247">
        <f t="shared" si="24"/>
        <v>233.65699999999998</v>
      </c>
      <c r="M48" s="273">
        <f t="shared" si="25"/>
        <v>0.5965881612791399</v>
      </c>
      <c r="N48" s="274">
        <v>246.664</v>
      </c>
      <c r="O48" s="246">
        <v>2782.4700000000003</v>
      </c>
      <c r="P48" s="247"/>
      <c r="Q48" s="246"/>
      <c r="R48" s="247">
        <f>SUM(N48:Q48)</f>
        <v>3029.134</v>
      </c>
      <c r="S48" s="275">
        <f>R48/$R$9</f>
        <v>0.004958837875836333</v>
      </c>
      <c r="T48" s="245">
        <v>253.69700000000003</v>
      </c>
      <c r="U48" s="246">
        <v>2573.463</v>
      </c>
      <c r="V48" s="247"/>
      <c r="W48" s="246"/>
      <c r="X48" s="247">
        <f>SUM(T48:W48)</f>
        <v>2827.1600000000003</v>
      </c>
      <c r="Y48" s="250">
        <f>IF(ISERROR(R48/X48-1),"         /0",IF(R48/X48&gt;5,"  *  ",(R48/X48-1)))</f>
        <v>0.07144059763154531</v>
      </c>
    </row>
    <row r="49" spans="1:25" ht="19.5" customHeight="1">
      <c r="A49" s="244" t="s">
        <v>191</v>
      </c>
      <c r="B49" s="245">
        <v>90.096</v>
      </c>
      <c r="C49" s="246">
        <v>192.148</v>
      </c>
      <c r="D49" s="247">
        <v>0</v>
      </c>
      <c r="E49" s="246">
        <v>0</v>
      </c>
      <c r="F49" s="247">
        <f t="shared" si="26"/>
        <v>282.244</v>
      </c>
      <c r="G49" s="248">
        <f t="shared" si="27"/>
        <v>0.00500530174249563</v>
      </c>
      <c r="H49" s="245">
        <v>92.668</v>
      </c>
      <c r="I49" s="246">
        <v>207.23</v>
      </c>
      <c r="J49" s="247"/>
      <c r="K49" s="246"/>
      <c r="L49" s="247">
        <f t="shared" si="24"/>
        <v>299.898</v>
      </c>
      <c r="M49" s="273">
        <f t="shared" si="25"/>
        <v>-0.058866681338321625</v>
      </c>
      <c r="N49" s="274">
        <v>1135.852</v>
      </c>
      <c r="O49" s="246">
        <v>1890.911</v>
      </c>
      <c r="P49" s="247"/>
      <c r="Q49" s="246"/>
      <c r="R49" s="247">
        <f t="shared" si="28"/>
        <v>3026.763</v>
      </c>
      <c r="S49" s="275">
        <f t="shared" si="29"/>
        <v>0.004954956434934871</v>
      </c>
      <c r="T49" s="245">
        <v>1107.5500000000002</v>
      </c>
      <c r="U49" s="246">
        <v>1748.248</v>
      </c>
      <c r="V49" s="247"/>
      <c r="W49" s="246"/>
      <c r="X49" s="247">
        <f t="shared" si="30"/>
        <v>2855.7980000000002</v>
      </c>
      <c r="Y49" s="250">
        <f t="shared" si="31"/>
        <v>0.05986592889272968</v>
      </c>
    </row>
    <row r="50" spans="1:25" ht="19.5" customHeight="1" thickBot="1">
      <c r="A50" s="251" t="s">
        <v>170</v>
      </c>
      <c r="B50" s="252">
        <v>26.078</v>
      </c>
      <c r="C50" s="253">
        <v>0.216</v>
      </c>
      <c r="D50" s="254">
        <v>0</v>
      </c>
      <c r="E50" s="253">
        <v>0</v>
      </c>
      <c r="F50" s="254">
        <f>SUM(B50:E50)</f>
        <v>26.294</v>
      </c>
      <c r="G50" s="255">
        <f>F50/$F$9</f>
        <v>0.0004662965519804853</v>
      </c>
      <c r="H50" s="252">
        <v>11.634</v>
      </c>
      <c r="I50" s="253">
        <v>0.024</v>
      </c>
      <c r="J50" s="254">
        <v>538.508</v>
      </c>
      <c r="K50" s="253">
        <v>645.928</v>
      </c>
      <c r="L50" s="254">
        <f t="shared" si="24"/>
        <v>1196.094</v>
      </c>
      <c r="M50" s="276">
        <f aca="true" t="shared" si="32" ref="M50:M69">IF(ISERROR(F50/L50-1),"         /0",(F50/L50-1))</f>
        <v>-0.9780167779455461</v>
      </c>
      <c r="N50" s="277">
        <v>441.71899999999994</v>
      </c>
      <c r="O50" s="253">
        <v>27.135999999999996</v>
      </c>
      <c r="P50" s="254">
        <v>6850.161000000001</v>
      </c>
      <c r="Q50" s="253">
        <v>5374.011000000001</v>
      </c>
      <c r="R50" s="254">
        <f>SUM(N50:Q50)</f>
        <v>12693.027000000002</v>
      </c>
      <c r="S50" s="278">
        <f>R50/$R$9</f>
        <v>0.020779094964637826</v>
      </c>
      <c r="T50" s="252">
        <v>229.11499999999998</v>
      </c>
      <c r="U50" s="253">
        <v>2.5849999999999995</v>
      </c>
      <c r="V50" s="254">
        <v>6207.846</v>
      </c>
      <c r="W50" s="253">
        <v>5612.9710000000005</v>
      </c>
      <c r="X50" s="254">
        <f>SUM(T50:W50)</f>
        <v>12052.517</v>
      </c>
      <c r="Y50" s="257">
        <f>IF(ISERROR(R50/X50-1),"         /0",IF(R50/X50&gt;5,"  *  ",(R50/X50-1)))</f>
        <v>0.05314325630073791</v>
      </c>
    </row>
    <row r="51" spans="1:25" s="111" customFormat="1" ht="19.5" customHeight="1">
      <c r="A51" s="118" t="s">
        <v>50</v>
      </c>
      <c r="B51" s="115">
        <f>SUM(B52:B62)</f>
        <v>3375.571</v>
      </c>
      <c r="C51" s="114">
        <f>SUM(C52:C62)</f>
        <v>2148.515</v>
      </c>
      <c r="D51" s="113">
        <f>SUM(D52:D62)</f>
        <v>170.236</v>
      </c>
      <c r="E51" s="114">
        <f>SUM(E52:E62)</f>
        <v>274.674</v>
      </c>
      <c r="F51" s="113">
        <f t="shared" si="26"/>
        <v>5968.995999999999</v>
      </c>
      <c r="G51" s="116">
        <f t="shared" si="27"/>
        <v>0.10585389265936367</v>
      </c>
      <c r="H51" s="115">
        <f>SUM(H52:H62)</f>
        <v>2742.187</v>
      </c>
      <c r="I51" s="114">
        <f>SUM(I52:I62)</f>
        <v>1693.7179999999998</v>
      </c>
      <c r="J51" s="113">
        <f>SUM(J52:J62)</f>
        <v>741.2750000000001</v>
      </c>
      <c r="K51" s="114">
        <f>SUM(K52:K62)</f>
        <v>676.3599999999999</v>
      </c>
      <c r="L51" s="113">
        <f t="shared" si="24"/>
        <v>5853.54</v>
      </c>
      <c r="M51" s="190">
        <f t="shared" si="32"/>
        <v>0.019724132747021228</v>
      </c>
      <c r="N51" s="192">
        <f>SUM(N52:N62)</f>
        <v>32369.303000000004</v>
      </c>
      <c r="O51" s="114">
        <f>SUM(O52:O62)</f>
        <v>18772.105000000003</v>
      </c>
      <c r="P51" s="113">
        <f>SUM(P52:P62)</f>
        <v>6305.967</v>
      </c>
      <c r="Q51" s="114">
        <f>SUM(Q52:Q62)</f>
        <v>4380.344</v>
      </c>
      <c r="R51" s="113">
        <f t="shared" si="28"/>
        <v>61827.719000000005</v>
      </c>
      <c r="S51" s="203">
        <f t="shared" si="29"/>
        <v>0.1012149461706764</v>
      </c>
      <c r="T51" s="115">
        <f>SUM(T52:T62)</f>
        <v>27945.637</v>
      </c>
      <c r="U51" s="114">
        <f>SUM(U52:U62)</f>
        <v>18615.976000000002</v>
      </c>
      <c r="V51" s="113">
        <f>SUM(V52:V62)</f>
        <v>6297.4310000000005</v>
      </c>
      <c r="W51" s="114">
        <f>SUM(W52:W62)</f>
        <v>5462.191999999999</v>
      </c>
      <c r="X51" s="113">
        <f t="shared" si="30"/>
        <v>58321.23599999999</v>
      </c>
      <c r="Y51" s="112">
        <f t="shared" si="31"/>
        <v>0.06012360574799924</v>
      </c>
    </row>
    <row r="52" spans="1:25" s="103" customFormat="1" ht="19.5" customHeight="1">
      <c r="A52" s="237" t="s">
        <v>159</v>
      </c>
      <c r="B52" s="238">
        <v>632.1579999999999</v>
      </c>
      <c r="C52" s="239">
        <v>521.0110000000001</v>
      </c>
      <c r="D52" s="240">
        <v>0</v>
      </c>
      <c r="E52" s="239">
        <v>0.885</v>
      </c>
      <c r="F52" s="240">
        <f t="shared" si="26"/>
        <v>1154.0539999999999</v>
      </c>
      <c r="G52" s="241">
        <f t="shared" si="27"/>
        <v>0.02046593903549429</v>
      </c>
      <c r="H52" s="238">
        <v>143.611</v>
      </c>
      <c r="I52" s="239">
        <v>56.366</v>
      </c>
      <c r="J52" s="240">
        <v>0.861</v>
      </c>
      <c r="K52" s="239">
        <v>1.853</v>
      </c>
      <c r="L52" s="240">
        <f t="shared" si="24"/>
        <v>202.69099999999997</v>
      </c>
      <c r="M52" s="270">
        <f t="shared" si="32"/>
        <v>4.6936617807401415</v>
      </c>
      <c r="N52" s="271">
        <v>5506.200000000001</v>
      </c>
      <c r="O52" s="239">
        <v>3938.816000000001</v>
      </c>
      <c r="P52" s="240">
        <v>14.301</v>
      </c>
      <c r="Q52" s="239">
        <v>18.493000000000002</v>
      </c>
      <c r="R52" s="240">
        <f t="shared" si="28"/>
        <v>9477.810000000001</v>
      </c>
      <c r="S52" s="272">
        <f t="shared" si="29"/>
        <v>0.015515630278482353</v>
      </c>
      <c r="T52" s="238">
        <v>2864.5369999999984</v>
      </c>
      <c r="U52" s="239">
        <v>1762.632</v>
      </c>
      <c r="V52" s="240">
        <v>0.861</v>
      </c>
      <c r="W52" s="239">
        <v>1.853</v>
      </c>
      <c r="X52" s="240">
        <f t="shared" si="30"/>
        <v>4629.882999999998</v>
      </c>
      <c r="Y52" s="243">
        <f t="shared" si="31"/>
        <v>1.047094926588859</v>
      </c>
    </row>
    <row r="53" spans="1:25" s="103" customFormat="1" ht="19.5" customHeight="1">
      <c r="A53" s="244" t="s">
        <v>171</v>
      </c>
      <c r="B53" s="245">
        <v>502.144</v>
      </c>
      <c r="C53" s="246">
        <v>462.777</v>
      </c>
      <c r="D53" s="247">
        <v>0</v>
      </c>
      <c r="E53" s="246">
        <v>0</v>
      </c>
      <c r="F53" s="247">
        <f t="shared" si="26"/>
        <v>964.921</v>
      </c>
      <c r="G53" s="248">
        <f t="shared" si="27"/>
        <v>0.01711186336173887</v>
      </c>
      <c r="H53" s="245">
        <v>526.289</v>
      </c>
      <c r="I53" s="246">
        <v>532.717</v>
      </c>
      <c r="J53" s="247"/>
      <c r="K53" s="246"/>
      <c r="L53" s="247">
        <f t="shared" si="24"/>
        <v>1059.0059999999999</v>
      </c>
      <c r="M53" s="273">
        <f t="shared" si="32"/>
        <v>-0.08884274498916889</v>
      </c>
      <c r="N53" s="274">
        <v>4961.761000000001</v>
      </c>
      <c r="O53" s="246">
        <v>4094.6880000000006</v>
      </c>
      <c r="P53" s="247"/>
      <c r="Q53" s="246"/>
      <c r="R53" s="247">
        <f t="shared" si="28"/>
        <v>9056.449000000002</v>
      </c>
      <c r="S53" s="275">
        <f t="shared" si="29"/>
        <v>0.014825842079544878</v>
      </c>
      <c r="T53" s="245">
        <v>4316.83</v>
      </c>
      <c r="U53" s="246">
        <v>3760.0589999999997</v>
      </c>
      <c r="V53" s="247"/>
      <c r="W53" s="246"/>
      <c r="X53" s="247">
        <f t="shared" si="30"/>
        <v>8076.888999999999</v>
      </c>
      <c r="Y53" s="250">
        <f t="shared" si="31"/>
        <v>0.12127936882628987</v>
      </c>
    </row>
    <row r="54" spans="1:25" s="103" customFormat="1" ht="19.5" customHeight="1">
      <c r="A54" s="244" t="s">
        <v>164</v>
      </c>
      <c r="B54" s="245">
        <v>552.1809999999999</v>
      </c>
      <c r="C54" s="246">
        <v>135.344</v>
      </c>
      <c r="D54" s="247">
        <v>0</v>
      </c>
      <c r="E54" s="246">
        <v>0</v>
      </c>
      <c r="F54" s="247">
        <f aca="true" t="shared" si="33" ref="F54:F60">SUM(B54:E54)</f>
        <v>687.5249999999999</v>
      </c>
      <c r="G54" s="248">
        <f aca="true" t="shared" si="34" ref="G54:G60">F54/$F$9</f>
        <v>0.012192535821875069</v>
      </c>
      <c r="H54" s="245">
        <v>574.762</v>
      </c>
      <c r="I54" s="246">
        <v>146.871</v>
      </c>
      <c r="J54" s="247"/>
      <c r="K54" s="246"/>
      <c r="L54" s="247">
        <f aca="true" t="shared" si="35" ref="L54:L60">SUM(H54:K54)</f>
        <v>721.6329999999999</v>
      </c>
      <c r="M54" s="273">
        <f t="shared" si="32"/>
        <v>-0.04726502252530029</v>
      </c>
      <c r="N54" s="274">
        <v>5278.6889999999985</v>
      </c>
      <c r="O54" s="246">
        <v>1362.8680000000004</v>
      </c>
      <c r="P54" s="247">
        <v>1.5139999999999998</v>
      </c>
      <c r="Q54" s="246">
        <v>0</v>
      </c>
      <c r="R54" s="247">
        <f t="shared" si="28"/>
        <v>6643.070999999999</v>
      </c>
      <c r="S54" s="275">
        <f aca="true" t="shared" si="36" ref="S54:S60">R54/$R$9</f>
        <v>0.010875026356268802</v>
      </c>
      <c r="T54" s="245">
        <v>4735.193</v>
      </c>
      <c r="U54" s="246">
        <v>1369.267</v>
      </c>
      <c r="V54" s="247">
        <v>0</v>
      </c>
      <c r="W54" s="246">
        <v>0</v>
      </c>
      <c r="X54" s="247">
        <f aca="true" t="shared" si="37" ref="X54:X60">SUM(T54:W54)</f>
        <v>6104.46</v>
      </c>
      <c r="Y54" s="250">
        <f aca="true" t="shared" si="38" ref="Y54:Y60">IF(ISERROR(R54/X54-1),"         /0",IF(R54/X54&gt;5,"  *  ",(R54/X54-1)))</f>
        <v>0.0882323743623512</v>
      </c>
    </row>
    <row r="55" spans="1:25" s="103" customFormat="1" ht="19.5" customHeight="1">
      <c r="A55" s="244" t="s">
        <v>219</v>
      </c>
      <c r="B55" s="245">
        <v>350.923</v>
      </c>
      <c r="C55" s="246">
        <v>219</v>
      </c>
      <c r="D55" s="247">
        <v>0</v>
      </c>
      <c r="E55" s="246">
        <v>0</v>
      </c>
      <c r="F55" s="247">
        <f t="shared" si="33"/>
        <v>569.923</v>
      </c>
      <c r="G55" s="248">
        <f t="shared" si="34"/>
        <v>0.010106987517850996</v>
      </c>
      <c r="H55" s="245">
        <v>31.382</v>
      </c>
      <c r="I55" s="246">
        <v>39.985</v>
      </c>
      <c r="J55" s="247"/>
      <c r="K55" s="246"/>
      <c r="L55" s="247">
        <f t="shared" si="35"/>
        <v>71.367</v>
      </c>
      <c r="M55" s="273">
        <f t="shared" si="32"/>
        <v>6.985805764569058</v>
      </c>
      <c r="N55" s="274">
        <v>1130.071</v>
      </c>
      <c r="O55" s="246">
        <v>772.8779999999999</v>
      </c>
      <c r="P55" s="247"/>
      <c r="Q55" s="246"/>
      <c r="R55" s="247">
        <f aca="true" t="shared" si="39" ref="R55:R60">SUM(N55:Q55)</f>
        <v>1902.9489999999998</v>
      </c>
      <c r="S55" s="275">
        <f t="shared" si="36"/>
        <v>0.003115218929563655</v>
      </c>
      <c r="T55" s="245">
        <v>2415.382</v>
      </c>
      <c r="U55" s="246">
        <v>1782.6759999999997</v>
      </c>
      <c r="V55" s="247"/>
      <c r="W55" s="246"/>
      <c r="X55" s="247">
        <f t="shared" si="37"/>
        <v>4198.058</v>
      </c>
      <c r="Y55" s="250">
        <f t="shared" si="38"/>
        <v>-0.5467073108565914</v>
      </c>
    </row>
    <row r="56" spans="1:25" s="103" customFormat="1" ht="19.5" customHeight="1">
      <c r="A56" s="244" t="s">
        <v>216</v>
      </c>
      <c r="B56" s="245">
        <v>207.099</v>
      </c>
      <c r="C56" s="246">
        <v>286.347</v>
      </c>
      <c r="D56" s="247">
        <v>0</v>
      </c>
      <c r="E56" s="246">
        <v>0</v>
      </c>
      <c r="F56" s="247">
        <f t="shared" si="33"/>
        <v>493.44599999999997</v>
      </c>
      <c r="G56" s="248">
        <f t="shared" si="34"/>
        <v>0.008750748018124383</v>
      </c>
      <c r="H56" s="245">
        <v>189.002</v>
      </c>
      <c r="I56" s="246">
        <v>298.239</v>
      </c>
      <c r="J56" s="247"/>
      <c r="K56" s="246"/>
      <c r="L56" s="247">
        <f t="shared" si="35"/>
        <v>487.241</v>
      </c>
      <c r="M56" s="273">
        <f t="shared" si="32"/>
        <v>0.012734970989715544</v>
      </c>
      <c r="N56" s="274">
        <v>2744.3979999999997</v>
      </c>
      <c r="O56" s="246">
        <v>3371.3009999999995</v>
      </c>
      <c r="P56" s="247"/>
      <c r="Q56" s="246">
        <v>140.414</v>
      </c>
      <c r="R56" s="247">
        <f t="shared" si="39"/>
        <v>6256.1129999999985</v>
      </c>
      <c r="S56" s="275">
        <f t="shared" si="36"/>
        <v>0.010241557521031444</v>
      </c>
      <c r="T56" s="245">
        <v>2112.143</v>
      </c>
      <c r="U56" s="246">
        <v>3319.466</v>
      </c>
      <c r="V56" s="247"/>
      <c r="W56" s="246"/>
      <c r="X56" s="247">
        <f t="shared" si="37"/>
        <v>5431.609</v>
      </c>
      <c r="Y56" s="250">
        <f t="shared" si="38"/>
        <v>0.15179737716761244</v>
      </c>
    </row>
    <row r="57" spans="1:25" s="103" customFormat="1" ht="19.5" customHeight="1">
      <c r="A57" s="244" t="s">
        <v>213</v>
      </c>
      <c r="B57" s="245">
        <v>377.467</v>
      </c>
      <c r="C57" s="246">
        <v>0</v>
      </c>
      <c r="D57" s="247">
        <v>0</v>
      </c>
      <c r="E57" s="246">
        <v>0</v>
      </c>
      <c r="F57" s="247">
        <f t="shared" si="33"/>
        <v>377.467</v>
      </c>
      <c r="G57" s="248">
        <f t="shared" si="34"/>
        <v>0.006693981919313068</v>
      </c>
      <c r="H57" s="245">
        <v>351.633</v>
      </c>
      <c r="I57" s="246"/>
      <c r="J57" s="247"/>
      <c r="K57" s="246"/>
      <c r="L57" s="247">
        <f t="shared" si="35"/>
        <v>351.633</v>
      </c>
      <c r="M57" s="273">
        <f t="shared" si="32"/>
        <v>0.07346864486552751</v>
      </c>
      <c r="N57" s="274">
        <v>4683.787</v>
      </c>
      <c r="O57" s="246"/>
      <c r="P57" s="247"/>
      <c r="Q57" s="246"/>
      <c r="R57" s="247">
        <f t="shared" si="39"/>
        <v>4683.787</v>
      </c>
      <c r="S57" s="275">
        <f t="shared" si="36"/>
        <v>0.007667584325404499</v>
      </c>
      <c r="T57" s="245">
        <v>3518.176</v>
      </c>
      <c r="U57" s="246"/>
      <c r="V57" s="247"/>
      <c r="W57" s="246"/>
      <c r="X57" s="247">
        <f t="shared" si="37"/>
        <v>3518.176</v>
      </c>
      <c r="Y57" s="250">
        <f t="shared" si="38"/>
        <v>0.33131116805981287</v>
      </c>
    </row>
    <row r="58" spans="1:25" s="103" customFormat="1" ht="19.5" customHeight="1">
      <c r="A58" s="244" t="s">
        <v>173</v>
      </c>
      <c r="B58" s="245">
        <v>146.515</v>
      </c>
      <c r="C58" s="246">
        <v>115.682</v>
      </c>
      <c r="D58" s="247">
        <v>68.565</v>
      </c>
      <c r="E58" s="246">
        <v>14.56</v>
      </c>
      <c r="F58" s="247">
        <f t="shared" si="33"/>
        <v>345.322</v>
      </c>
      <c r="G58" s="248">
        <f t="shared" si="34"/>
        <v>0.006123924010154603</v>
      </c>
      <c r="H58" s="245">
        <v>211.995</v>
      </c>
      <c r="I58" s="246">
        <v>159.252</v>
      </c>
      <c r="J58" s="247">
        <v>481.935</v>
      </c>
      <c r="K58" s="246">
        <v>399.467</v>
      </c>
      <c r="L58" s="247">
        <f t="shared" si="35"/>
        <v>1252.649</v>
      </c>
      <c r="M58" s="273">
        <f t="shared" si="32"/>
        <v>-0.7243266070543304</v>
      </c>
      <c r="N58" s="274">
        <v>1734.5079999999998</v>
      </c>
      <c r="O58" s="246">
        <v>1340.1499999999999</v>
      </c>
      <c r="P58" s="247">
        <v>3956.9469999999997</v>
      </c>
      <c r="Q58" s="246">
        <v>2011.736</v>
      </c>
      <c r="R58" s="247">
        <f t="shared" si="39"/>
        <v>9043.341</v>
      </c>
      <c r="S58" s="275">
        <f t="shared" si="36"/>
        <v>0.014804383653844176</v>
      </c>
      <c r="T58" s="245">
        <v>1841.2639999999997</v>
      </c>
      <c r="U58" s="246">
        <v>1598.391</v>
      </c>
      <c r="V58" s="247">
        <v>2411.171</v>
      </c>
      <c r="W58" s="246">
        <v>1768.185</v>
      </c>
      <c r="X58" s="247">
        <f t="shared" si="37"/>
        <v>7619.010999999999</v>
      </c>
      <c r="Y58" s="250">
        <f t="shared" si="38"/>
        <v>0.1869442110006143</v>
      </c>
    </row>
    <row r="59" spans="1:25" s="103" customFormat="1" ht="19.5" customHeight="1">
      <c r="A59" s="244" t="s">
        <v>176</v>
      </c>
      <c r="B59" s="245">
        <v>0</v>
      </c>
      <c r="C59" s="246">
        <v>277.762</v>
      </c>
      <c r="D59" s="247">
        <v>0</v>
      </c>
      <c r="E59" s="246">
        <v>0</v>
      </c>
      <c r="F59" s="247">
        <f t="shared" si="33"/>
        <v>277.762</v>
      </c>
      <c r="G59" s="248">
        <f t="shared" si="34"/>
        <v>0.004925818166547636</v>
      </c>
      <c r="H59" s="245">
        <v>16.141</v>
      </c>
      <c r="I59" s="246">
        <v>215.233</v>
      </c>
      <c r="J59" s="247"/>
      <c r="K59" s="246"/>
      <c r="L59" s="247">
        <f t="shared" si="35"/>
        <v>231.374</v>
      </c>
      <c r="M59" s="273">
        <f t="shared" si="32"/>
        <v>0.20048925116910277</v>
      </c>
      <c r="N59" s="274">
        <v>286.97499999999997</v>
      </c>
      <c r="O59" s="246">
        <v>1886.488</v>
      </c>
      <c r="P59" s="247">
        <v>180.44500000000002</v>
      </c>
      <c r="Q59" s="246"/>
      <c r="R59" s="247">
        <f t="shared" si="39"/>
        <v>2353.9080000000004</v>
      </c>
      <c r="S59" s="275">
        <f t="shared" si="36"/>
        <v>0.003853460476371845</v>
      </c>
      <c r="T59" s="245">
        <v>111.875</v>
      </c>
      <c r="U59" s="246">
        <v>2589.8289999999993</v>
      </c>
      <c r="V59" s="247">
        <v>142.66400000000002</v>
      </c>
      <c r="W59" s="246">
        <v>7.161</v>
      </c>
      <c r="X59" s="247">
        <f t="shared" si="37"/>
        <v>2851.5289999999995</v>
      </c>
      <c r="Y59" s="250">
        <f t="shared" si="38"/>
        <v>-0.17451023643806507</v>
      </c>
    </row>
    <row r="60" spans="1:25" s="103" customFormat="1" ht="19.5" customHeight="1">
      <c r="A60" s="244" t="s">
        <v>208</v>
      </c>
      <c r="B60" s="245">
        <v>0</v>
      </c>
      <c r="C60" s="246">
        <v>0</v>
      </c>
      <c r="D60" s="247">
        <v>101.671</v>
      </c>
      <c r="E60" s="246">
        <v>78.15</v>
      </c>
      <c r="F60" s="247">
        <f t="shared" si="33"/>
        <v>179.82100000000003</v>
      </c>
      <c r="G60" s="248">
        <f t="shared" si="34"/>
        <v>0.0031889371063239845</v>
      </c>
      <c r="H60" s="245"/>
      <c r="I60" s="246"/>
      <c r="J60" s="247"/>
      <c r="K60" s="246"/>
      <c r="L60" s="247">
        <f t="shared" si="35"/>
        <v>0</v>
      </c>
      <c r="M60" s="273" t="str">
        <f t="shared" si="32"/>
        <v>         /0</v>
      </c>
      <c r="N60" s="274"/>
      <c r="O60" s="246"/>
      <c r="P60" s="247">
        <v>101.671</v>
      </c>
      <c r="Q60" s="246">
        <v>78.15</v>
      </c>
      <c r="R60" s="247">
        <f t="shared" si="39"/>
        <v>179.82100000000003</v>
      </c>
      <c r="S60" s="275">
        <f t="shared" si="36"/>
        <v>0.0002943756154962987</v>
      </c>
      <c r="T60" s="245"/>
      <c r="U60" s="246"/>
      <c r="V60" s="247"/>
      <c r="W60" s="246">
        <v>387.007</v>
      </c>
      <c r="X60" s="247">
        <f t="shared" si="37"/>
        <v>387.007</v>
      </c>
      <c r="Y60" s="250">
        <f t="shared" si="38"/>
        <v>-0.5353546576676906</v>
      </c>
    </row>
    <row r="61" spans="1:25" s="103" customFormat="1" ht="19.5" customHeight="1">
      <c r="A61" s="244" t="s">
        <v>185</v>
      </c>
      <c r="B61" s="245">
        <v>137.204</v>
      </c>
      <c r="C61" s="246">
        <v>23.79</v>
      </c>
      <c r="D61" s="247">
        <v>0</v>
      </c>
      <c r="E61" s="246">
        <v>0</v>
      </c>
      <c r="F61" s="247">
        <f t="shared" si="26"/>
        <v>160.994</v>
      </c>
      <c r="G61" s="248">
        <f t="shared" si="27"/>
        <v>0.0028550599790654234</v>
      </c>
      <c r="H61" s="245">
        <v>100.17</v>
      </c>
      <c r="I61" s="246">
        <v>21.531000000000002</v>
      </c>
      <c r="J61" s="247"/>
      <c r="K61" s="246"/>
      <c r="L61" s="247">
        <f aca="true" t="shared" si="40" ref="L61:L69">SUM(H61:K61)</f>
        <v>121.70100000000001</v>
      </c>
      <c r="M61" s="273">
        <f t="shared" si="32"/>
        <v>0.3228650545188616</v>
      </c>
      <c r="N61" s="274">
        <v>991.3169999999999</v>
      </c>
      <c r="O61" s="246">
        <v>242.16</v>
      </c>
      <c r="P61" s="247"/>
      <c r="Q61" s="246"/>
      <c r="R61" s="247">
        <f t="shared" si="28"/>
        <v>1233.4769999999999</v>
      </c>
      <c r="S61" s="275">
        <f t="shared" si="29"/>
        <v>0.0020192611045179816</v>
      </c>
      <c r="T61" s="245">
        <v>716.9890000000001</v>
      </c>
      <c r="U61" s="246">
        <v>227.382</v>
      </c>
      <c r="V61" s="247"/>
      <c r="W61" s="246"/>
      <c r="X61" s="247">
        <f t="shared" si="30"/>
        <v>944.3710000000001</v>
      </c>
      <c r="Y61" s="250">
        <f t="shared" si="31"/>
        <v>0.3061360418733736</v>
      </c>
    </row>
    <row r="62" spans="1:25" s="103" customFormat="1" ht="19.5" customHeight="1" thickBot="1">
      <c r="A62" s="244" t="s">
        <v>170</v>
      </c>
      <c r="B62" s="245">
        <v>469.87999999999994</v>
      </c>
      <c r="C62" s="246">
        <v>106.80199999999999</v>
      </c>
      <c r="D62" s="247">
        <v>0</v>
      </c>
      <c r="E62" s="246">
        <v>181.079</v>
      </c>
      <c r="F62" s="247">
        <f>SUM(B62:E62)</f>
        <v>757.761</v>
      </c>
      <c r="G62" s="248">
        <f>F62/$F$9</f>
        <v>0.013438097722875351</v>
      </c>
      <c r="H62" s="245">
        <v>597.202</v>
      </c>
      <c r="I62" s="246">
        <v>223.524</v>
      </c>
      <c r="J62" s="247">
        <v>258.47900000000004</v>
      </c>
      <c r="K62" s="246">
        <v>275.03999999999996</v>
      </c>
      <c r="L62" s="247">
        <f t="shared" si="40"/>
        <v>1354.245</v>
      </c>
      <c r="M62" s="273">
        <f t="shared" si="32"/>
        <v>-0.4404550136792087</v>
      </c>
      <c r="N62" s="274">
        <v>5051.597000000001</v>
      </c>
      <c r="O62" s="246">
        <v>1762.7559999999999</v>
      </c>
      <c r="P62" s="247">
        <v>2051.089</v>
      </c>
      <c r="Q62" s="246">
        <v>2131.551</v>
      </c>
      <c r="R62" s="247">
        <f>SUM(N62:Q62)</f>
        <v>10996.993</v>
      </c>
      <c r="S62" s="275">
        <f>R62/$R$9</f>
        <v>0.018002605830150474</v>
      </c>
      <c r="T62" s="245">
        <v>5313.248</v>
      </c>
      <c r="U62" s="246">
        <v>2206.2740000000003</v>
      </c>
      <c r="V62" s="247">
        <v>3742.735</v>
      </c>
      <c r="W62" s="246">
        <v>3297.9859999999994</v>
      </c>
      <c r="X62" s="247">
        <f>SUM(T62:W62)</f>
        <v>14560.242999999999</v>
      </c>
      <c r="Y62" s="250">
        <f>IF(ISERROR(R62/X62-1),"         /0",IF(R62/X62&gt;5,"  *  ",(R62/X62-1)))</f>
        <v>-0.24472462444479792</v>
      </c>
    </row>
    <row r="63" spans="1:25" s="111" customFormat="1" ht="19.5" customHeight="1">
      <c r="A63" s="118" t="s">
        <v>49</v>
      </c>
      <c r="B63" s="115">
        <f>SUM(B64:B68)</f>
        <v>281.619</v>
      </c>
      <c r="C63" s="114">
        <f>SUM(C64:C68)</f>
        <v>131.915</v>
      </c>
      <c r="D63" s="113">
        <f>SUM(D64:D68)</f>
        <v>371.046</v>
      </c>
      <c r="E63" s="114">
        <f>SUM(E64:E68)</f>
        <v>10.309</v>
      </c>
      <c r="F63" s="113">
        <f t="shared" si="26"/>
        <v>794.8889999999999</v>
      </c>
      <c r="G63" s="116">
        <f t="shared" si="27"/>
        <v>0.01409652391827854</v>
      </c>
      <c r="H63" s="115">
        <f>SUM(H64:H68)</f>
        <v>70.452</v>
      </c>
      <c r="I63" s="114">
        <f>SUM(I64:I68)</f>
        <v>3.8439999999999994</v>
      </c>
      <c r="J63" s="113">
        <f>SUM(J64:J68)</f>
        <v>140.656</v>
      </c>
      <c r="K63" s="114">
        <f>SUM(K64:K68)</f>
        <v>54.2</v>
      </c>
      <c r="L63" s="113">
        <f t="shared" si="40"/>
        <v>269.152</v>
      </c>
      <c r="M63" s="190">
        <f t="shared" si="32"/>
        <v>1.9533089109499464</v>
      </c>
      <c r="N63" s="192">
        <f>SUM(N64:N68)</f>
        <v>3818.5379999999996</v>
      </c>
      <c r="O63" s="114">
        <f>SUM(O64:O68)</f>
        <v>529.0790000000001</v>
      </c>
      <c r="P63" s="113">
        <f>SUM(P64:P68)</f>
        <v>3095.934</v>
      </c>
      <c r="Q63" s="114">
        <f>SUM(Q64:Q68)</f>
        <v>500.82499999999993</v>
      </c>
      <c r="R63" s="113">
        <f t="shared" si="28"/>
        <v>7944.375999999999</v>
      </c>
      <c r="S63" s="203">
        <f t="shared" si="29"/>
        <v>0.01300532515520447</v>
      </c>
      <c r="T63" s="115">
        <f>SUM(T64:T68)</f>
        <v>2140.857</v>
      </c>
      <c r="U63" s="114">
        <f>SUM(U64:U68)</f>
        <v>162.14</v>
      </c>
      <c r="V63" s="113">
        <f>SUM(V64:V68)</f>
        <v>1040.95</v>
      </c>
      <c r="W63" s="114">
        <f>SUM(W64:W68)</f>
        <v>330.53</v>
      </c>
      <c r="X63" s="113">
        <f t="shared" si="30"/>
        <v>3674.477</v>
      </c>
      <c r="Y63" s="112">
        <f t="shared" si="31"/>
        <v>1.1620426526006287</v>
      </c>
    </row>
    <row r="64" spans="1:25" ht="19.5" customHeight="1">
      <c r="A64" s="237" t="s">
        <v>204</v>
      </c>
      <c r="B64" s="238">
        <v>0</v>
      </c>
      <c r="C64" s="239">
        <v>0</v>
      </c>
      <c r="D64" s="240">
        <v>302.376</v>
      </c>
      <c r="E64" s="239">
        <v>0</v>
      </c>
      <c r="F64" s="240">
        <f t="shared" si="26"/>
        <v>302.376</v>
      </c>
      <c r="G64" s="241">
        <f t="shared" si="27"/>
        <v>0.005362321678012139</v>
      </c>
      <c r="H64" s="238">
        <v>0</v>
      </c>
      <c r="I64" s="239">
        <v>0</v>
      </c>
      <c r="J64" s="240"/>
      <c r="K64" s="239"/>
      <c r="L64" s="240">
        <f t="shared" si="40"/>
        <v>0</v>
      </c>
      <c r="M64" s="270" t="str">
        <f t="shared" si="32"/>
        <v>         /0</v>
      </c>
      <c r="N64" s="271">
        <v>0</v>
      </c>
      <c r="O64" s="239">
        <v>0</v>
      </c>
      <c r="P64" s="240">
        <v>2329.5370000000003</v>
      </c>
      <c r="Q64" s="239"/>
      <c r="R64" s="240">
        <f t="shared" si="28"/>
        <v>2329.5370000000003</v>
      </c>
      <c r="S64" s="272">
        <f t="shared" si="29"/>
        <v>0.0038135639786031736</v>
      </c>
      <c r="T64" s="238">
        <v>0</v>
      </c>
      <c r="U64" s="239">
        <v>0</v>
      </c>
      <c r="V64" s="240"/>
      <c r="W64" s="239"/>
      <c r="X64" s="240">
        <f t="shared" si="30"/>
        <v>0</v>
      </c>
      <c r="Y64" s="243" t="str">
        <f t="shared" si="31"/>
        <v>         /0</v>
      </c>
    </row>
    <row r="65" spans="1:25" ht="19.5" customHeight="1">
      <c r="A65" s="381" t="s">
        <v>172</v>
      </c>
      <c r="B65" s="382">
        <v>142.746</v>
      </c>
      <c r="C65" s="383">
        <v>30.451</v>
      </c>
      <c r="D65" s="384">
        <v>0</v>
      </c>
      <c r="E65" s="383">
        <v>0</v>
      </c>
      <c r="F65" s="384">
        <f>SUM(B65:E65)</f>
        <v>173.197</v>
      </c>
      <c r="G65" s="387">
        <f>F65/$F$9</f>
        <v>0.0030714674037181145</v>
      </c>
      <c r="H65" s="382"/>
      <c r="I65" s="383"/>
      <c r="J65" s="384"/>
      <c r="K65" s="383"/>
      <c r="L65" s="384">
        <f t="shared" si="40"/>
        <v>0</v>
      </c>
      <c r="M65" s="555" t="str">
        <f>IF(ISERROR(F65/L65-1),"         /0",(F65/L65-1))</f>
        <v>         /0</v>
      </c>
      <c r="N65" s="556">
        <v>2144.6989999999996</v>
      </c>
      <c r="O65" s="383">
        <v>290.06300000000005</v>
      </c>
      <c r="P65" s="384"/>
      <c r="Q65" s="383"/>
      <c r="R65" s="384">
        <f>SUM(N65:Q65)</f>
        <v>2434.7619999999997</v>
      </c>
      <c r="S65" s="557">
        <f>R65/$R$9</f>
        <v>0.003985822358550999</v>
      </c>
      <c r="T65" s="382">
        <v>434.425</v>
      </c>
      <c r="U65" s="383">
        <v>45.45099999999999</v>
      </c>
      <c r="V65" s="384"/>
      <c r="W65" s="383"/>
      <c r="X65" s="384">
        <f>SUM(T65:W65)</f>
        <v>479.876</v>
      </c>
      <c r="Y65" s="389" t="str">
        <f>IF(ISERROR(R65/X65-1),"         /0",IF(R65/X65&gt;5,"  *  ",(R65/X65-1)))</f>
        <v>  *  </v>
      </c>
    </row>
    <row r="66" spans="1:25" ht="19.5" customHeight="1">
      <c r="A66" s="381" t="s">
        <v>159</v>
      </c>
      <c r="B66" s="382">
        <v>43.684</v>
      </c>
      <c r="C66" s="383">
        <v>82.91799999999999</v>
      </c>
      <c r="D66" s="384">
        <v>0</v>
      </c>
      <c r="E66" s="383">
        <v>0</v>
      </c>
      <c r="F66" s="384">
        <f>SUM(B66:E66)</f>
        <v>126.60199999999999</v>
      </c>
      <c r="G66" s="387">
        <f>F66/$F$9</f>
        <v>0.0022451538782168323</v>
      </c>
      <c r="H66" s="382">
        <v>27.219</v>
      </c>
      <c r="I66" s="383">
        <v>1.052</v>
      </c>
      <c r="J66" s="384">
        <v>0</v>
      </c>
      <c r="K66" s="383">
        <v>0</v>
      </c>
      <c r="L66" s="384">
        <f t="shared" si="40"/>
        <v>28.271</v>
      </c>
      <c r="M66" s="555">
        <f>IF(ISERROR(F66/L66-1),"         /0",(F66/L66-1))</f>
        <v>3.478157829578012</v>
      </c>
      <c r="N66" s="556">
        <v>334.50400000000013</v>
      </c>
      <c r="O66" s="383">
        <v>92.344</v>
      </c>
      <c r="P66" s="384">
        <v>0</v>
      </c>
      <c r="Q66" s="383">
        <v>0</v>
      </c>
      <c r="R66" s="384">
        <f>SUM(N66:Q66)</f>
        <v>426.8480000000001</v>
      </c>
      <c r="S66" s="557">
        <f>R66/$R$9</f>
        <v>0.0006987706815297665</v>
      </c>
      <c r="T66" s="382">
        <v>376.83300000000014</v>
      </c>
      <c r="U66" s="383">
        <v>17.048</v>
      </c>
      <c r="V66" s="384">
        <v>0</v>
      </c>
      <c r="W66" s="383">
        <v>0</v>
      </c>
      <c r="X66" s="384">
        <f>SUM(T66:W66)</f>
        <v>393.88100000000014</v>
      </c>
      <c r="Y66" s="389">
        <f>IF(ISERROR(R66/X66-1),"         /0",IF(R66/X66&gt;5,"  *  ",(R66/X66-1)))</f>
        <v>0.08369786813783842</v>
      </c>
    </row>
    <row r="67" spans="1:25" ht="19.5" customHeight="1">
      <c r="A67" s="244" t="s">
        <v>171</v>
      </c>
      <c r="B67" s="245">
        <v>63.103</v>
      </c>
      <c r="C67" s="246">
        <v>12.373</v>
      </c>
      <c r="D67" s="247">
        <v>0</v>
      </c>
      <c r="E67" s="246">
        <v>0</v>
      </c>
      <c r="F67" s="247">
        <f>SUM(B67:E67)</f>
        <v>75.476</v>
      </c>
      <c r="G67" s="248">
        <f>F67/$F$9</f>
        <v>0.001338487813085841</v>
      </c>
      <c r="H67" s="245">
        <v>13.295</v>
      </c>
      <c r="I67" s="246">
        <v>0.434</v>
      </c>
      <c r="J67" s="247"/>
      <c r="K67" s="246"/>
      <c r="L67" s="247">
        <f t="shared" si="40"/>
        <v>13.729</v>
      </c>
      <c r="M67" s="273">
        <f t="shared" si="32"/>
        <v>4.497559909680239</v>
      </c>
      <c r="N67" s="274">
        <v>473.08200000000005</v>
      </c>
      <c r="O67" s="246">
        <v>38.034000000000006</v>
      </c>
      <c r="P67" s="247"/>
      <c r="Q67" s="246"/>
      <c r="R67" s="247">
        <f>SUM(N67:Q67)</f>
        <v>511.11600000000004</v>
      </c>
      <c r="S67" s="275">
        <f>R67/$R$9</f>
        <v>0.0008367214457154961</v>
      </c>
      <c r="T67" s="245">
        <v>762.316</v>
      </c>
      <c r="U67" s="246">
        <v>38.08</v>
      </c>
      <c r="V67" s="247"/>
      <c r="W67" s="246"/>
      <c r="X67" s="247">
        <f>SUM(T67:W67)</f>
        <v>800.3960000000001</v>
      </c>
      <c r="Y67" s="250">
        <f>IF(ISERROR(R67/X67-1),"         /0",IF(R67/X67&gt;5,"  *  ",(R67/X67-1)))</f>
        <v>-0.3614210965572042</v>
      </c>
    </row>
    <row r="68" spans="1:25" ht="19.5" customHeight="1" thickBot="1">
      <c r="A68" s="251" t="s">
        <v>170</v>
      </c>
      <c r="B68" s="252">
        <v>32.086</v>
      </c>
      <c r="C68" s="253">
        <v>6.173</v>
      </c>
      <c r="D68" s="254">
        <v>68.67</v>
      </c>
      <c r="E68" s="253">
        <v>10.309</v>
      </c>
      <c r="F68" s="254">
        <f>SUM(B68:E68)</f>
        <v>117.238</v>
      </c>
      <c r="G68" s="255">
        <f>F68/$F$9</f>
        <v>0.002079093145245612</v>
      </c>
      <c r="H68" s="252">
        <v>29.938000000000002</v>
      </c>
      <c r="I68" s="253">
        <v>2.3579999999999997</v>
      </c>
      <c r="J68" s="254">
        <v>140.656</v>
      </c>
      <c r="K68" s="253">
        <v>54.2</v>
      </c>
      <c r="L68" s="254">
        <f t="shared" si="40"/>
        <v>227.152</v>
      </c>
      <c r="M68" s="276">
        <f t="shared" si="32"/>
        <v>-0.4838786363316193</v>
      </c>
      <c r="N68" s="277">
        <v>866.2529999999999</v>
      </c>
      <c r="O68" s="253">
        <v>108.638</v>
      </c>
      <c r="P68" s="254">
        <v>766.397</v>
      </c>
      <c r="Q68" s="253">
        <v>500.82499999999993</v>
      </c>
      <c r="R68" s="254">
        <f>SUM(N68:Q68)</f>
        <v>2242.113</v>
      </c>
      <c r="S68" s="278">
        <f>R68/$R$9</f>
        <v>0.0036704466908050377</v>
      </c>
      <c r="T68" s="252">
        <v>567.2830000000001</v>
      </c>
      <c r="U68" s="253">
        <v>61.56100000000001</v>
      </c>
      <c r="V68" s="254">
        <v>1040.95</v>
      </c>
      <c r="W68" s="253">
        <v>330.53</v>
      </c>
      <c r="X68" s="254">
        <f>SUM(T68:W68)</f>
        <v>2000.3240000000003</v>
      </c>
      <c r="Y68" s="257">
        <f>IF(ISERROR(R68/X68-1),"         /0",IF(R68/X68&gt;5,"  *  ",(R68/X68-1)))</f>
        <v>0.12087491826324115</v>
      </c>
    </row>
    <row r="69" spans="1:25" s="151" customFormat="1" ht="19.5" customHeight="1" thickBot="1">
      <c r="A69" s="157" t="s">
        <v>48</v>
      </c>
      <c r="B69" s="155">
        <v>82.014</v>
      </c>
      <c r="C69" s="154">
        <v>3.174</v>
      </c>
      <c r="D69" s="153">
        <v>0</v>
      </c>
      <c r="E69" s="154">
        <v>0</v>
      </c>
      <c r="F69" s="153">
        <f>SUM(B69:E69)</f>
        <v>85.188</v>
      </c>
      <c r="G69" s="156">
        <f>F69/$F$9</f>
        <v>0.0015107199615925146</v>
      </c>
      <c r="H69" s="155">
        <v>69.08899999999998</v>
      </c>
      <c r="I69" s="154">
        <v>0</v>
      </c>
      <c r="J69" s="153">
        <v>0</v>
      </c>
      <c r="K69" s="154">
        <v>0</v>
      </c>
      <c r="L69" s="153">
        <f t="shared" si="40"/>
        <v>69.08899999999998</v>
      </c>
      <c r="M69" s="191">
        <f t="shared" si="32"/>
        <v>0.2330182807682848</v>
      </c>
      <c r="N69" s="193">
        <v>781.7609999999999</v>
      </c>
      <c r="O69" s="154">
        <v>14.658</v>
      </c>
      <c r="P69" s="153">
        <v>4.172</v>
      </c>
      <c r="Q69" s="154">
        <v>3.331</v>
      </c>
      <c r="R69" s="153">
        <f>SUM(N69:Q69)</f>
        <v>803.9219999999999</v>
      </c>
      <c r="S69" s="204">
        <f>R69/$R$9</f>
        <v>0.0013160589339455092</v>
      </c>
      <c r="T69" s="155">
        <v>425.64300000000003</v>
      </c>
      <c r="U69" s="154">
        <v>5.6259999999999994</v>
      </c>
      <c r="V69" s="153">
        <v>0.02</v>
      </c>
      <c r="W69" s="154">
        <v>0.10500000000000001</v>
      </c>
      <c r="X69" s="153">
        <f>SUM(T69:W69)</f>
        <v>431.394</v>
      </c>
      <c r="Y69" s="152">
        <f>IF(ISERROR(R69/X69-1),"         /0",IF(R69/X69&gt;5,"  *  ",(R69/X69-1)))</f>
        <v>0.8635446946410936</v>
      </c>
    </row>
    <row r="70" ht="9" customHeight="1" thickTop="1">
      <c r="A70" s="72"/>
    </row>
    <row r="71" ht="14.25">
      <c r="A71" s="72" t="s">
        <v>37</v>
      </c>
    </row>
    <row r="72" ht="14.25">
      <c r="A72" s="62" t="s">
        <v>144</v>
      </c>
    </row>
  </sheetData>
  <sheetProtection/>
  <mergeCells count="26"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H7:I7"/>
    <mergeCell ref="J7:K7"/>
    <mergeCell ref="L7:L8"/>
    <mergeCell ref="N7:O7"/>
    <mergeCell ref="P7:Q7"/>
    <mergeCell ref="T7:U7"/>
  </mergeCells>
  <conditionalFormatting sqref="Y70:Y65536 M70:M65536 Y3 M3">
    <cfRule type="cellIs" priority="4" dxfId="97" operator="lessThan" stopIfTrue="1">
      <formula>0</formula>
    </cfRule>
  </conditionalFormatting>
  <conditionalFormatting sqref="Y9:Y69 M9:M69">
    <cfRule type="cellIs" priority="5" dxfId="97" operator="lessThan" stopIfTrue="1">
      <formula>0</formula>
    </cfRule>
    <cfRule type="cellIs" priority="6" dxfId="99" operator="greaterThanOrEqual" stopIfTrue="1">
      <formula>0</formula>
    </cfRule>
  </conditionalFormatting>
  <conditionalFormatting sqref="M5 Y5 Y7:Y8 M7:M8">
    <cfRule type="cellIs" priority="2" dxfId="97" operator="lessThan" stopIfTrue="1">
      <formula>0</formula>
    </cfRule>
  </conditionalFormatting>
  <conditionalFormatting sqref="M6 Y6">
    <cfRule type="cellIs" priority="1" dxfId="97" operator="lessThan" stopIfTrue="1">
      <formula>0</formula>
    </cfRule>
  </conditionalFormatting>
  <hyperlinks>
    <hyperlink ref="X1" location="INDICE!A1" display="Ir al Indice"/>
  </hyperlinks>
  <printOptions/>
  <pageMargins left="0.1968503937007874" right="0.2362204724409449" top="0.35433070866141736" bottom="0.1968503937007874" header="0.15748031496062992" footer="0.15748031496062992"/>
  <pageSetup horizontalDpi="600" verticalDpi="600" orientation="landscape" scale="4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0"/>
  </sheetPr>
  <dimension ref="A1:Z69"/>
  <sheetViews>
    <sheetView showGridLines="0" zoomScale="75" zoomScaleNormal="75" zoomScalePageLayoutView="0" workbookViewId="0" topLeftCell="A1">
      <pane ySplit="10" topLeftCell="A11" activePane="bottomLeft" state="frozen"/>
      <selection pane="topLeft" activeCell="A1" sqref="A1"/>
      <selection pane="bottomLeft" activeCell="A11" sqref="A11"/>
    </sheetView>
  </sheetViews>
  <sheetFormatPr defaultColWidth="8.00390625" defaultRowHeight="15"/>
  <cols>
    <col min="1" max="1" width="25.421875" style="79" customWidth="1"/>
    <col min="2" max="2" width="39.421875" style="79" customWidth="1"/>
    <col min="3" max="3" width="12.421875" style="79" customWidth="1"/>
    <col min="4" max="4" width="12.421875" style="79" bestFit="1" customWidth="1"/>
    <col min="5" max="5" width="9.140625" style="79" bestFit="1" customWidth="1"/>
    <col min="6" max="6" width="11.421875" style="79" bestFit="1" customWidth="1"/>
    <col min="7" max="7" width="11.7109375" style="79" customWidth="1"/>
    <col min="8" max="8" width="10.421875" style="79" customWidth="1"/>
    <col min="9" max="10" width="12.7109375" style="79" bestFit="1" customWidth="1"/>
    <col min="11" max="11" width="9.7109375" style="79" bestFit="1" customWidth="1"/>
    <col min="12" max="12" width="11.57421875" style="79" customWidth="1"/>
    <col min="13" max="13" width="12.7109375" style="79" bestFit="1" customWidth="1"/>
    <col min="14" max="14" width="9.421875" style="79" customWidth="1"/>
    <col min="15" max="15" width="14.57421875" style="79" customWidth="1"/>
    <col min="16" max="16" width="14.28125" style="79" customWidth="1"/>
    <col min="17" max="17" width="10.57421875" style="79" bestFit="1" customWidth="1"/>
    <col min="18" max="18" width="12.28125" style="79" customWidth="1"/>
    <col min="19" max="19" width="14.00390625" style="79" customWidth="1"/>
    <col min="20" max="20" width="10.57421875" style="79" customWidth="1"/>
    <col min="21" max="22" width="13.140625" style="79" bestFit="1" customWidth="1"/>
    <col min="23" max="23" width="10.28125" style="79" customWidth="1"/>
    <col min="24" max="24" width="12.140625" style="79" customWidth="1"/>
    <col min="25" max="25" width="15.140625" style="79" customWidth="1"/>
    <col min="26" max="26" width="9.8515625" style="79" bestFit="1" customWidth="1"/>
    <col min="27" max="16384" width="8.00390625" style="79" customWidth="1"/>
  </cols>
  <sheetData>
    <row r="1" spans="1:26" ht="16.5">
      <c r="A1" s="474" t="s">
        <v>147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475"/>
      <c r="N1" s="475"/>
      <c r="Y1" s="610" t="s">
        <v>26</v>
      </c>
      <c r="Z1" s="610"/>
    </row>
    <row r="2" spans="1:26" ht="16.5">
      <c r="A2" s="478" t="s">
        <v>146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475"/>
      <c r="N2" s="475"/>
      <c r="Y2" s="476"/>
      <c r="Z2" s="476"/>
    </row>
    <row r="3" ht="9.75" customHeight="1" thickBot="1"/>
    <row r="4" spans="1:26" ht="24.75" customHeight="1" thickTop="1">
      <c r="A4" s="642" t="s">
        <v>112</v>
      </c>
      <c r="B4" s="643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4"/>
    </row>
    <row r="5" spans="1:26" ht="21" customHeight="1" thickBot="1">
      <c r="A5" s="654" t="s">
        <v>40</v>
      </c>
      <c r="B5" s="655"/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5"/>
      <c r="O5" s="655"/>
      <c r="P5" s="655"/>
      <c r="Q5" s="655"/>
      <c r="R5" s="655"/>
      <c r="S5" s="655"/>
      <c r="T5" s="655"/>
      <c r="U5" s="655"/>
      <c r="V5" s="655"/>
      <c r="W5" s="655"/>
      <c r="X5" s="655"/>
      <c r="Y5" s="655"/>
      <c r="Z5" s="656"/>
    </row>
    <row r="6" spans="1:26" s="98" customFormat="1" ht="19.5" customHeight="1" thickBot="1" thickTop="1">
      <c r="A6" s="718" t="s">
        <v>113</v>
      </c>
      <c r="B6" s="718" t="s">
        <v>114</v>
      </c>
      <c r="C6" s="633" t="s">
        <v>33</v>
      </c>
      <c r="D6" s="634"/>
      <c r="E6" s="634"/>
      <c r="F6" s="634"/>
      <c r="G6" s="634"/>
      <c r="H6" s="634"/>
      <c r="I6" s="634"/>
      <c r="J6" s="634"/>
      <c r="K6" s="635"/>
      <c r="L6" s="635"/>
      <c r="M6" s="635"/>
      <c r="N6" s="636"/>
      <c r="O6" s="637" t="s">
        <v>32</v>
      </c>
      <c r="P6" s="634"/>
      <c r="Q6" s="634"/>
      <c r="R6" s="634"/>
      <c r="S6" s="634"/>
      <c r="T6" s="634"/>
      <c r="U6" s="634"/>
      <c r="V6" s="634"/>
      <c r="W6" s="634"/>
      <c r="X6" s="634"/>
      <c r="Y6" s="634"/>
      <c r="Z6" s="636"/>
    </row>
    <row r="7" spans="1:26" s="97" customFormat="1" ht="26.25" customHeight="1" thickBot="1">
      <c r="A7" s="719"/>
      <c r="B7" s="719"/>
      <c r="C7" s="727" t="s">
        <v>155</v>
      </c>
      <c r="D7" s="723"/>
      <c r="E7" s="723"/>
      <c r="F7" s="723"/>
      <c r="G7" s="724"/>
      <c r="H7" s="725" t="s">
        <v>31</v>
      </c>
      <c r="I7" s="727" t="s">
        <v>156</v>
      </c>
      <c r="J7" s="723"/>
      <c r="K7" s="723"/>
      <c r="L7" s="723"/>
      <c r="M7" s="724"/>
      <c r="N7" s="725" t="s">
        <v>30</v>
      </c>
      <c r="O7" s="722" t="s">
        <v>157</v>
      </c>
      <c r="P7" s="723"/>
      <c r="Q7" s="723"/>
      <c r="R7" s="723"/>
      <c r="S7" s="724"/>
      <c r="T7" s="725" t="s">
        <v>31</v>
      </c>
      <c r="U7" s="722" t="s">
        <v>158</v>
      </c>
      <c r="V7" s="723"/>
      <c r="W7" s="723"/>
      <c r="X7" s="723"/>
      <c r="Y7" s="724"/>
      <c r="Z7" s="725" t="s">
        <v>30</v>
      </c>
    </row>
    <row r="8" spans="1:26" s="92" customFormat="1" ht="26.25" customHeight="1">
      <c r="A8" s="720"/>
      <c r="B8" s="720"/>
      <c r="C8" s="651" t="s">
        <v>20</v>
      </c>
      <c r="D8" s="652"/>
      <c r="E8" s="649" t="s">
        <v>19</v>
      </c>
      <c r="F8" s="650"/>
      <c r="G8" s="638" t="s">
        <v>15</v>
      </c>
      <c r="H8" s="631"/>
      <c r="I8" s="651" t="s">
        <v>20</v>
      </c>
      <c r="J8" s="652"/>
      <c r="K8" s="649" t="s">
        <v>19</v>
      </c>
      <c r="L8" s="650"/>
      <c r="M8" s="638" t="s">
        <v>15</v>
      </c>
      <c r="N8" s="631"/>
      <c r="O8" s="652" t="s">
        <v>20</v>
      </c>
      <c r="P8" s="652"/>
      <c r="Q8" s="657" t="s">
        <v>19</v>
      </c>
      <c r="R8" s="652"/>
      <c r="S8" s="638" t="s">
        <v>15</v>
      </c>
      <c r="T8" s="631"/>
      <c r="U8" s="658" t="s">
        <v>20</v>
      </c>
      <c r="V8" s="650"/>
      <c r="W8" s="649" t="s">
        <v>19</v>
      </c>
      <c r="X8" s="653"/>
      <c r="Y8" s="638" t="s">
        <v>15</v>
      </c>
      <c r="Z8" s="631"/>
    </row>
    <row r="9" spans="1:26" s="92" customFormat="1" ht="15.75" thickBot="1">
      <c r="A9" s="721"/>
      <c r="B9" s="721"/>
      <c r="C9" s="95" t="s">
        <v>17</v>
      </c>
      <c r="D9" s="93" t="s">
        <v>16</v>
      </c>
      <c r="E9" s="94" t="s">
        <v>17</v>
      </c>
      <c r="F9" s="93" t="s">
        <v>16</v>
      </c>
      <c r="G9" s="639"/>
      <c r="H9" s="726"/>
      <c r="I9" s="95" t="s">
        <v>17</v>
      </c>
      <c r="J9" s="93" t="s">
        <v>16</v>
      </c>
      <c r="K9" s="94" t="s">
        <v>17</v>
      </c>
      <c r="L9" s="93" t="s">
        <v>16</v>
      </c>
      <c r="M9" s="639"/>
      <c r="N9" s="726"/>
      <c r="O9" s="96" t="s">
        <v>17</v>
      </c>
      <c r="P9" s="93" t="s">
        <v>16</v>
      </c>
      <c r="Q9" s="94" t="s">
        <v>17</v>
      </c>
      <c r="R9" s="93" t="s">
        <v>16</v>
      </c>
      <c r="S9" s="639"/>
      <c r="T9" s="726"/>
      <c r="U9" s="95" t="s">
        <v>17</v>
      </c>
      <c r="V9" s="93" t="s">
        <v>16</v>
      </c>
      <c r="W9" s="94" t="s">
        <v>17</v>
      </c>
      <c r="X9" s="93" t="s">
        <v>16</v>
      </c>
      <c r="Y9" s="639"/>
      <c r="Z9" s="726"/>
    </row>
    <row r="10" spans="1:26" s="491" customFormat="1" ht="18" customHeight="1" thickBot="1" thickTop="1">
      <c r="A10" s="480" t="s">
        <v>22</v>
      </c>
      <c r="B10" s="481"/>
      <c r="C10" s="482">
        <f>SUM(C11:C67)</f>
        <v>2079127</v>
      </c>
      <c r="D10" s="483">
        <f>SUM(D11:D67)</f>
        <v>2079127</v>
      </c>
      <c r="E10" s="484">
        <f>SUM(E11:E67)</f>
        <v>62431</v>
      </c>
      <c r="F10" s="483">
        <f>SUM(F11:F67)</f>
        <v>62431</v>
      </c>
      <c r="G10" s="485">
        <f>SUM(C10:F10)</f>
        <v>4283116</v>
      </c>
      <c r="H10" s="486">
        <f aca="true" t="shared" si="0" ref="H10:H16">G10/$G$10</f>
        <v>1</v>
      </c>
      <c r="I10" s="487">
        <f>SUM(I11:I67)</f>
        <v>1749129</v>
      </c>
      <c r="J10" s="483">
        <f>SUM(J11:J67)</f>
        <v>1749129</v>
      </c>
      <c r="K10" s="484">
        <f>SUM(K11:K67)</f>
        <v>82803</v>
      </c>
      <c r="L10" s="483">
        <f>SUM(L11:L67)</f>
        <v>82803</v>
      </c>
      <c r="M10" s="485">
        <f aca="true" t="shared" si="1" ref="M10:M16">SUM(I10:L10)</f>
        <v>3663864</v>
      </c>
      <c r="N10" s="488">
        <f aca="true" t="shared" si="2" ref="N10:N16">IF(ISERROR(G10/M10-1),"         /0",(G10/M10-1))</f>
        <v>0.1690160988508307</v>
      </c>
      <c r="O10" s="489">
        <f>SUM(O11:O67)</f>
        <v>21131790</v>
      </c>
      <c r="P10" s="483">
        <f>SUM(P11:P67)</f>
        <v>21131790</v>
      </c>
      <c r="Q10" s="484">
        <f>SUM(Q11:Q67)</f>
        <v>656863</v>
      </c>
      <c r="R10" s="483">
        <f>SUM(R11:R67)</f>
        <v>656863</v>
      </c>
      <c r="S10" s="485">
        <f aca="true" t="shared" si="3" ref="S10:S16">SUM(O10:R10)</f>
        <v>43577306</v>
      </c>
      <c r="T10" s="486">
        <f aca="true" t="shared" si="4" ref="T10:T16">S10/$S$10</f>
        <v>1</v>
      </c>
      <c r="U10" s="487">
        <f>SUM(U11:U67)</f>
        <v>20518238</v>
      </c>
      <c r="V10" s="483">
        <f>SUM(V11:V67)</f>
        <v>20518238</v>
      </c>
      <c r="W10" s="484">
        <f>SUM(W11:W67)</f>
        <v>852333</v>
      </c>
      <c r="X10" s="483">
        <f>SUM(X11:X67)</f>
        <v>852333</v>
      </c>
      <c r="Y10" s="485">
        <f aca="true" t="shared" si="5" ref="Y10:Y16">SUM(U10:X10)</f>
        <v>42741142</v>
      </c>
      <c r="Z10" s="490">
        <f>IF(ISERROR(S10/Y10-1),"         /0",(S10/Y10-1))</f>
        <v>0.019563445450287764</v>
      </c>
    </row>
    <row r="11" spans="1:26" ht="21" customHeight="1" thickTop="1">
      <c r="A11" s="287" t="s">
        <v>431</v>
      </c>
      <c r="B11" s="288" t="s">
        <v>432</v>
      </c>
      <c r="C11" s="289">
        <v>730350</v>
      </c>
      <c r="D11" s="290">
        <v>731467</v>
      </c>
      <c r="E11" s="291">
        <v>11162</v>
      </c>
      <c r="F11" s="290">
        <v>10455</v>
      </c>
      <c r="G11" s="292">
        <f aca="true" t="shared" si="6" ref="G11:G67">SUM(C11:F11)</f>
        <v>1483434</v>
      </c>
      <c r="H11" s="293">
        <f t="shared" si="0"/>
        <v>0.3463445771723203</v>
      </c>
      <c r="I11" s="294">
        <v>652315</v>
      </c>
      <c r="J11" s="290">
        <v>654722</v>
      </c>
      <c r="K11" s="291">
        <v>15207</v>
      </c>
      <c r="L11" s="290">
        <v>15685</v>
      </c>
      <c r="M11" s="292">
        <f t="shared" si="1"/>
        <v>1337929</v>
      </c>
      <c r="N11" s="295">
        <f t="shared" si="2"/>
        <v>0.10875390248660421</v>
      </c>
      <c r="O11" s="289">
        <v>7554452</v>
      </c>
      <c r="P11" s="290">
        <v>7807549</v>
      </c>
      <c r="Q11" s="291">
        <v>112909</v>
      </c>
      <c r="R11" s="290">
        <v>107251</v>
      </c>
      <c r="S11" s="292">
        <f t="shared" si="3"/>
        <v>15582161</v>
      </c>
      <c r="T11" s="293">
        <f t="shared" si="4"/>
        <v>0.35757513325858187</v>
      </c>
      <c r="U11" s="294">
        <v>7311171</v>
      </c>
      <c r="V11" s="290">
        <v>7508420</v>
      </c>
      <c r="W11" s="291">
        <v>170971</v>
      </c>
      <c r="X11" s="290">
        <v>175155</v>
      </c>
      <c r="Y11" s="292">
        <f t="shared" si="5"/>
        <v>15165717</v>
      </c>
      <c r="Z11" s="296">
        <f aca="true" t="shared" si="7" ref="Z11:Z16">IF(ISERROR(S11/Y11-1),"         /0",IF(S11/Y11&gt;5,"  *  ",(S11/Y11-1)))</f>
        <v>0.027459565545104203</v>
      </c>
    </row>
    <row r="12" spans="1:26" ht="21" customHeight="1">
      <c r="A12" s="297" t="s">
        <v>433</v>
      </c>
      <c r="B12" s="298" t="s">
        <v>434</v>
      </c>
      <c r="C12" s="299">
        <v>278591</v>
      </c>
      <c r="D12" s="300">
        <v>272119</v>
      </c>
      <c r="E12" s="301">
        <v>953</v>
      </c>
      <c r="F12" s="300">
        <v>1348</v>
      </c>
      <c r="G12" s="302">
        <f t="shared" si="6"/>
        <v>553011</v>
      </c>
      <c r="H12" s="303">
        <f t="shared" si="0"/>
        <v>0.12911417762208635</v>
      </c>
      <c r="I12" s="304">
        <v>215241</v>
      </c>
      <c r="J12" s="300">
        <v>212351</v>
      </c>
      <c r="K12" s="301">
        <v>5496</v>
      </c>
      <c r="L12" s="300">
        <v>5544</v>
      </c>
      <c r="M12" s="302">
        <f t="shared" si="1"/>
        <v>438632</v>
      </c>
      <c r="N12" s="305">
        <f t="shared" si="2"/>
        <v>0.26076300862682156</v>
      </c>
      <c r="O12" s="299">
        <v>2716377</v>
      </c>
      <c r="P12" s="300">
        <v>2666412</v>
      </c>
      <c r="Q12" s="301">
        <v>9582</v>
      </c>
      <c r="R12" s="300">
        <v>11721</v>
      </c>
      <c r="S12" s="302">
        <f t="shared" si="3"/>
        <v>5404092</v>
      </c>
      <c r="T12" s="303">
        <f t="shared" si="4"/>
        <v>0.12401161283352395</v>
      </c>
      <c r="U12" s="304">
        <v>2611206</v>
      </c>
      <c r="V12" s="300">
        <v>2587734</v>
      </c>
      <c r="W12" s="301">
        <v>44496</v>
      </c>
      <c r="X12" s="300">
        <v>44531</v>
      </c>
      <c r="Y12" s="302">
        <f t="shared" si="5"/>
        <v>5287967</v>
      </c>
      <c r="Z12" s="306">
        <f t="shared" si="7"/>
        <v>0.021960235379683724</v>
      </c>
    </row>
    <row r="13" spans="1:26" ht="21" customHeight="1">
      <c r="A13" s="297" t="s">
        <v>435</v>
      </c>
      <c r="B13" s="298" t="s">
        <v>436</v>
      </c>
      <c r="C13" s="299">
        <v>189640</v>
      </c>
      <c r="D13" s="300">
        <v>193590</v>
      </c>
      <c r="E13" s="301">
        <v>372</v>
      </c>
      <c r="F13" s="300">
        <v>680</v>
      </c>
      <c r="G13" s="302">
        <f t="shared" si="6"/>
        <v>384282</v>
      </c>
      <c r="H13" s="303">
        <f t="shared" si="0"/>
        <v>0.08972019436316925</v>
      </c>
      <c r="I13" s="304">
        <v>150160</v>
      </c>
      <c r="J13" s="300">
        <v>150600</v>
      </c>
      <c r="K13" s="301">
        <v>1743</v>
      </c>
      <c r="L13" s="300">
        <v>1728</v>
      </c>
      <c r="M13" s="302">
        <f t="shared" si="1"/>
        <v>304231</v>
      </c>
      <c r="N13" s="305">
        <f t="shared" si="2"/>
        <v>0.2631257169716432</v>
      </c>
      <c r="O13" s="299">
        <v>1922131</v>
      </c>
      <c r="P13" s="300">
        <v>1911085</v>
      </c>
      <c r="Q13" s="301">
        <v>3997</v>
      </c>
      <c r="R13" s="300">
        <v>4363</v>
      </c>
      <c r="S13" s="302">
        <f t="shared" si="3"/>
        <v>3841576</v>
      </c>
      <c r="T13" s="303">
        <f t="shared" si="4"/>
        <v>0.08815542658832558</v>
      </c>
      <c r="U13" s="304">
        <v>1745697</v>
      </c>
      <c r="V13" s="300">
        <v>1727729</v>
      </c>
      <c r="W13" s="301">
        <v>19387</v>
      </c>
      <c r="X13" s="300">
        <v>18887</v>
      </c>
      <c r="Y13" s="302">
        <f t="shared" si="5"/>
        <v>3511700</v>
      </c>
      <c r="Z13" s="306">
        <f t="shared" si="7"/>
        <v>0.09393627018253259</v>
      </c>
    </row>
    <row r="14" spans="1:26" ht="21" customHeight="1">
      <c r="A14" s="297" t="s">
        <v>437</v>
      </c>
      <c r="B14" s="298" t="s">
        <v>438</v>
      </c>
      <c r="C14" s="299">
        <v>164446</v>
      </c>
      <c r="D14" s="300">
        <v>165226</v>
      </c>
      <c r="E14" s="301">
        <v>2141</v>
      </c>
      <c r="F14" s="300">
        <v>1394</v>
      </c>
      <c r="G14" s="302">
        <f t="shared" si="6"/>
        <v>333207</v>
      </c>
      <c r="H14" s="303">
        <f t="shared" si="0"/>
        <v>0.07779546479712433</v>
      </c>
      <c r="I14" s="304">
        <v>125741</v>
      </c>
      <c r="J14" s="300">
        <v>125299</v>
      </c>
      <c r="K14" s="301">
        <v>5335</v>
      </c>
      <c r="L14" s="300">
        <v>5241</v>
      </c>
      <c r="M14" s="302">
        <f t="shared" si="1"/>
        <v>261616</v>
      </c>
      <c r="N14" s="305">
        <f t="shared" si="2"/>
        <v>0.27364916518867344</v>
      </c>
      <c r="O14" s="299">
        <v>1633785</v>
      </c>
      <c r="P14" s="300">
        <v>1614961</v>
      </c>
      <c r="Q14" s="301">
        <v>18098</v>
      </c>
      <c r="R14" s="300">
        <v>15276</v>
      </c>
      <c r="S14" s="302">
        <f t="shared" si="3"/>
        <v>3282120</v>
      </c>
      <c r="T14" s="303">
        <f t="shared" si="4"/>
        <v>0.07531718459144766</v>
      </c>
      <c r="U14" s="304">
        <v>1769268</v>
      </c>
      <c r="V14" s="300">
        <v>1750494</v>
      </c>
      <c r="W14" s="301">
        <v>49491</v>
      </c>
      <c r="X14" s="300">
        <v>48275</v>
      </c>
      <c r="Y14" s="302">
        <f t="shared" si="5"/>
        <v>3617528</v>
      </c>
      <c r="Z14" s="306">
        <f t="shared" si="7"/>
        <v>-0.09271745788837016</v>
      </c>
    </row>
    <row r="15" spans="1:26" ht="21" customHeight="1">
      <c r="A15" s="297" t="s">
        <v>439</v>
      </c>
      <c r="B15" s="298" t="s">
        <v>440</v>
      </c>
      <c r="C15" s="299">
        <v>100095</v>
      </c>
      <c r="D15" s="300">
        <v>102581</v>
      </c>
      <c r="E15" s="301">
        <v>154</v>
      </c>
      <c r="F15" s="300">
        <v>97</v>
      </c>
      <c r="G15" s="302">
        <f t="shared" si="6"/>
        <v>202927</v>
      </c>
      <c r="H15" s="303">
        <f t="shared" si="0"/>
        <v>0.04737835725205668</v>
      </c>
      <c r="I15" s="304">
        <v>69098</v>
      </c>
      <c r="J15" s="300">
        <v>69617</v>
      </c>
      <c r="K15" s="301">
        <v>56</v>
      </c>
      <c r="L15" s="300">
        <v>178</v>
      </c>
      <c r="M15" s="302">
        <f t="shared" si="1"/>
        <v>138949</v>
      </c>
      <c r="N15" s="305">
        <f t="shared" si="2"/>
        <v>0.4604423205636601</v>
      </c>
      <c r="O15" s="299">
        <v>873216</v>
      </c>
      <c r="P15" s="300">
        <v>856361</v>
      </c>
      <c r="Q15" s="301">
        <v>2476</v>
      </c>
      <c r="R15" s="300">
        <v>2759</v>
      </c>
      <c r="S15" s="302">
        <f t="shared" si="3"/>
        <v>1734812</v>
      </c>
      <c r="T15" s="303">
        <f t="shared" si="4"/>
        <v>0.039809987336068914</v>
      </c>
      <c r="U15" s="304">
        <v>761181</v>
      </c>
      <c r="V15" s="300">
        <v>739271</v>
      </c>
      <c r="W15" s="301">
        <v>5245</v>
      </c>
      <c r="X15" s="300">
        <v>5286</v>
      </c>
      <c r="Y15" s="302">
        <f t="shared" si="5"/>
        <v>1510983</v>
      </c>
      <c r="Z15" s="306">
        <f t="shared" si="7"/>
        <v>0.14813469112491662</v>
      </c>
    </row>
    <row r="16" spans="1:26" ht="21" customHeight="1">
      <c r="A16" s="297" t="s">
        <v>441</v>
      </c>
      <c r="B16" s="298" t="s">
        <v>442</v>
      </c>
      <c r="C16" s="299">
        <v>96040</v>
      </c>
      <c r="D16" s="300">
        <v>96836</v>
      </c>
      <c r="E16" s="301">
        <v>3026</v>
      </c>
      <c r="F16" s="300">
        <v>3401</v>
      </c>
      <c r="G16" s="302">
        <f t="shared" si="6"/>
        <v>199303</v>
      </c>
      <c r="H16" s="303">
        <f t="shared" si="0"/>
        <v>0.04653224428196668</v>
      </c>
      <c r="I16" s="304">
        <v>77775</v>
      </c>
      <c r="J16" s="300">
        <v>78580</v>
      </c>
      <c r="K16" s="301">
        <v>4590</v>
      </c>
      <c r="L16" s="300">
        <v>4530</v>
      </c>
      <c r="M16" s="302">
        <f t="shared" si="1"/>
        <v>165475</v>
      </c>
      <c r="N16" s="305">
        <f t="shared" si="2"/>
        <v>0.2044296721559149</v>
      </c>
      <c r="O16" s="299">
        <v>988114</v>
      </c>
      <c r="P16" s="300">
        <v>964505</v>
      </c>
      <c r="Q16" s="301">
        <v>34353</v>
      </c>
      <c r="R16" s="300">
        <v>35449</v>
      </c>
      <c r="S16" s="302">
        <f t="shared" si="3"/>
        <v>2022421</v>
      </c>
      <c r="T16" s="303">
        <f t="shared" si="4"/>
        <v>0.04640995934902447</v>
      </c>
      <c r="U16" s="304">
        <v>996392</v>
      </c>
      <c r="V16" s="300">
        <v>989038</v>
      </c>
      <c r="W16" s="301">
        <v>39710</v>
      </c>
      <c r="X16" s="300">
        <v>42151</v>
      </c>
      <c r="Y16" s="302">
        <f t="shared" si="5"/>
        <v>2067291</v>
      </c>
      <c r="Z16" s="306">
        <f t="shared" si="7"/>
        <v>-0.02170473339263801</v>
      </c>
    </row>
    <row r="17" spans="1:26" ht="21" customHeight="1">
      <c r="A17" s="297" t="s">
        <v>443</v>
      </c>
      <c r="B17" s="298" t="s">
        <v>444</v>
      </c>
      <c r="C17" s="299">
        <v>79246</v>
      </c>
      <c r="D17" s="300">
        <v>83281</v>
      </c>
      <c r="E17" s="301">
        <v>3387</v>
      </c>
      <c r="F17" s="300">
        <v>3102</v>
      </c>
      <c r="G17" s="302">
        <f t="shared" si="6"/>
        <v>169016</v>
      </c>
      <c r="H17" s="303">
        <f>G17/$G$10</f>
        <v>0.0394609905498707</v>
      </c>
      <c r="I17" s="304">
        <v>78398</v>
      </c>
      <c r="J17" s="300">
        <v>82252</v>
      </c>
      <c r="K17" s="301">
        <v>11234</v>
      </c>
      <c r="L17" s="300">
        <v>10382</v>
      </c>
      <c r="M17" s="302">
        <f>SUM(I17:L17)</f>
        <v>182266</v>
      </c>
      <c r="N17" s="305">
        <f>IF(ISERROR(G17/M17-1),"         /0",(G17/M17-1))</f>
        <v>-0.0726959498754568</v>
      </c>
      <c r="O17" s="299">
        <v>849616</v>
      </c>
      <c r="P17" s="300">
        <v>845916</v>
      </c>
      <c r="Q17" s="301">
        <v>59989</v>
      </c>
      <c r="R17" s="300">
        <v>58252</v>
      </c>
      <c r="S17" s="302">
        <f>SUM(O17:R17)</f>
        <v>1813773</v>
      </c>
      <c r="T17" s="303">
        <f>S17/$S$10</f>
        <v>0.04162196258759089</v>
      </c>
      <c r="U17" s="304">
        <v>856775</v>
      </c>
      <c r="V17" s="300">
        <v>857669</v>
      </c>
      <c r="W17" s="301">
        <v>157978</v>
      </c>
      <c r="X17" s="300">
        <v>155616</v>
      </c>
      <c r="Y17" s="302">
        <f>SUM(U17:X17)</f>
        <v>2028038</v>
      </c>
      <c r="Z17" s="306">
        <f>IF(ISERROR(S17/Y17-1),"         /0",IF(S17/Y17&gt;5,"  *  ",(S17/Y17-1)))</f>
        <v>-0.10565137339635644</v>
      </c>
    </row>
    <row r="18" spans="1:26" ht="21" customHeight="1">
      <c r="A18" s="297" t="s">
        <v>445</v>
      </c>
      <c r="B18" s="298" t="s">
        <v>446</v>
      </c>
      <c r="C18" s="299">
        <v>70977</v>
      </c>
      <c r="D18" s="300">
        <v>69738</v>
      </c>
      <c r="E18" s="301">
        <v>383</v>
      </c>
      <c r="F18" s="300">
        <v>449</v>
      </c>
      <c r="G18" s="302">
        <f aca="true" t="shared" si="8" ref="G18:G28">SUM(C18:F18)</f>
        <v>141547</v>
      </c>
      <c r="H18" s="303">
        <f aca="true" t="shared" si="9" ref="H18:H28">G18/$G$10</f>
        <v>0.03304766903347937</v>
      </c>
      <c r="I18" s="304">
        <v>51697</v>
      </c>
      <c r="J18" s="300">
        <v>49730</v>
      </c>
      <c r="K18" s="301">
        <v>450</v>
      </c>
      <c r="L18" s="300">
        <v>638</v>
      </c>
      <c r="M18" s="302">
        <f aca="true" t="shared" si="10" ref="M18:M28">SUM(I18:L18)</f>
        <v>102515</v>
      </c>
      <c r="N18" s="305">
        <f aca="true" t="shared" si="11" ref="N18:N28">IF(ISERROR(G18/M18-1),"         /0",(G18/M18-1))</f>
        <v>0.3807442813246842</v>
      </c>
      <c r="O18" s="299">
        <v>691667</v>
      </c>
      <c r="P18" s="300">
        <v>668042</v>
      </c>
      <c r="Q18" s="301">
        <v>5580</v>
      </c>
      <c r="R18" s="300">
        <v>7384</v>
      </c>
      <c r="S18" s="302">
        <f aca="true" t="shared" si="12" ref="S18:S28">SUM(O18:R18)</f>
        <v>1372673</v>
      </c>
      <c r="T18" s="303">
        <f aca="true" t="shared" si="13" ref="T18:T28">S18/$S$10</f>
        <v>0.03149972143757579</v>
      </c>
      <c r="U18" s="304">
        <v>673349</v>
      </c>
      <c r="V18" s="300">
        <v>657130</v>
      </c>
      <c r="W18" s="301">
        <v>15152</v>
      </c>
      <c r="X18" s="300">
        <v>14743</v>
      </c>
      <c r="Y18" s="302">
        <f aca="true" t="shared" si="14" ref="Y18:Y28">SUM(U18:X18)</f>
        <v>1360374</v>
      </c>
      <c r="Z18" s="306">
        <f aca="true" t="shared" si="15" ref="Z18:Z28">IF(ISERROR(S18/Y18-1),"         /0",IF(S18/Y18&gt;5,"  *  ",(S18/Y18-1)))</f>
        <v>0.00904089610651182</v>
      </c>
    </row>
    <row r="19" spans="1:26" ht="21" customHeight="1">
      <c r="A19" s="297" t="s">
        <v>447</v>
      </c>
      <c r="B19" s="298" t="s">
        <v>448</v>
      </c>
      <c r="C19" s="299">
        <v>67477</v>
      </c>
      <c r="D19" s="300">
        <v>66897</v>
      </c>
      <c r="E19" s="301">
        <v>559</v>
      </c>
      <c r="F19" s="300">
        <v>878</v>
      </c>
      <c r="G19" s="302">
        <f t="shared" si="8"/>
        <v>135811</v>
      </c>
      <c r="H19" s="303">
        <f t="shared" si="9"/>
        <v>0.03170845711393294</v>
      </c>
      <c r="I19" s="304">
        <v>57055</v>
      </c>
      <c r="J19" s="300">
        <v>56707</v>
      </c>
      <c r="K19" s="301">
        <v>893</v>
      </c>
      <c r="L19" s="300">
        <v>652</v>
      </c>
      <c r="M19" s="302">
        <f t="shared" si="10"/>
        <v>115307</v>
      </c>
      <c r="N19" s="305">
        <f t="shared" si="11"/>
        <v>0.1778209475573902</v>
      </c>
      <c r="O19" s="299">
        <v>705692</v>
      </c>
      <c r="P19" s="300">
        <v>676525</v>
      </c>
      <c r="Q19" s="301">
        <v>5892</v>
      </c>
      <c r="R19" s="300">
        <v>8357</v>
      </c>
      <c r="S19" s="302">
        <f t="shared" si="12"/>
        <v>1396466</v>
      </c>
      <c r="T19" s="303">
        <f t="shared" si="13"/>
        <v>0.0320457166397574</v>
      </c>
      <c r="U19" s="304">
        <v>586963</v>
      </c>
      <c r="V19" s="300">
        <v>569493</v>
      </c>
      <c r="W19" s="301">
        <v>23067</v>
      </c>
      <c r="X19" s="300">
        <v>22946</v>
      </c>
      <c r="Y19" s="302">
        <f t="shared" si="14"/>
        <v>1202469</v>
      </c>
      <c r="Z19" s="306">
        <f t="shared" si="15"/>
        <v>0.16133222561246896</v>
      </c>
    </row>
    <row r="20" spans="1:26" ht="21" customHeight="1">
      <c r="A20" s="297" t="s">
        <v>449</v>
      </c>
      <c r="B20" s="298" t="s">
        <v>450</v>
      </c>
      <c r="C20" s="299">
        <v>45534</v>
      </c>
      <c r="D20" s="300">
        <v>45255</v>
      </c>
      <c r="E20" s="301">
        <v>4641</v>
      </c>
      <c r="F20" s="300">
        <v>4666</v>
      </c>
      <c r="G20" s="302">
        <f t="shared" si="8"/>
        <v>100096</v>
      </c>
      <c r="H20" s="303">
        <f t="shared" si="9"/>
        <v>0.023369901725752932</v>
      </c>
      <c r="I20" s="304">
        <v>44833</v>
      </c>
      <c r="J20" s="300">
        <v>44527</v>
      </c>
      <c r="K20" s="301">
        <v>3530</v>
      </c>
      <c r="L20" s="300">
        <v>3554</v>
      </c>
      <c r="M20" s="302">
        <f t="shared" si="10"/>
        <v>96444</v>
      </c>
      <c r="N20" s="305">
        <f t="shared" si="11"/>
        <v>0.03786653394716111</v>
      </c>
      <c r="O20" s="299">
        <v>469440</v>
      </c>
      <c r="P20" s="300">
        <v>476806</v>
      </c>
      <c r="Q20" s="301">
        <v>54460</v>
      </c>
      <c r="R20" s="300">
        <v>56054</v>
      </c>
      <c r="S20" s="302">
        <f t="shared" si="12"/>
        <v>1056760</v>
      </c>
      <c r="T20" s="303">
        <f t="shared" si="13"/>
        <v>0.02425023703851725</v>
      </c>
      <c r="U20" s="304">
        <v>459937</v>
      </c>
      <c r="V20" s="300">
        <v>466161</v>
      </c>
      <c r="W20" s="301">
        <v>22026</v>
      </c>
      <c r="X20" s="300">
        <v>23869</v>
      </c>
      <c r="Y20" s="302">
        <f t="shared" si="14"/>
        <v>971993</v>
      </c>
      <c r="Z20" s="306">
        <f t="shared" si="15"/>
        <v>0.08720947578840588</v>
      </c>
    </row>
    <row r="21" spans="1:26" ht="21" customHeight="1">
      <c r="A21" s="297" t="s">
        <v>451</v>
      </c>
      <c r="B21" s="298" t="s">
        <v>452</v>
      </c>
      <c r="C21" s="299">
        <v>41459</v>
      </c>
      <c r="D21" s="300">
        <v>40890</v>
      </c>
      <c r="E21" s="301">
        <v>113</v>
      </c>
      <c r="F21" s="300">
        <v>108</v>
      </c>
      <c r="G21" s="302">
        <f t="shared" si="8"/>
        <v>82570</v>
      </c>
      <c r="H21" s="303">
        <f t="shared" si="9"/>
        <v>0.019278020954837553</v>
      </c>
      <c r="I21" s="304">
        <v>35042</v>
      </c>
      <c r="J21" s="300">
        <v>35410</v>
      </c>
      <c r="K21" s="301">
        <v>286</v>
      </c>
      <c r="L21" s="300">
        <v>109</v>
      </c>
      <c r="M21" s="302">
        <f t="shared" si="10"/>
        <v>70847</v>
      </c>
      <c r="N21" s="305">
        <f t="shared" si="11"/>
        <v>0.16546925063870033</v>
      </c>
      <c r="O21" s="299">
        <v>419258</v>
      </c>
      <c r="P21" s="300">
        <v>411138</v>
      </c>
      <c r="Q21" s="301">
        <v>1659</v>
      </c>
      <c r="R21" s="300">
        <v>1522</v>
      </c>
      <c r="S21" s="302">
        <f t="shared" si="12"/>
        <v>833577</v>
      </c>
      <c r="T21" s="303">
        <f t="shared" si="13"/>
        <v>0.019128695105658896</v>
      </c>
      <c r="U21" s="304">
        <v>433608</v>
      </c>
      <c r="V21" s="300">
        <v>419600</v>
      </c>
      <c r="W21" s="301">
        <v>1694</v>
      </c>
      <c r="X21" s="300">
        <v>1135</v>
      </c>
      <c r="Y21" s="302">
        <f t="shared" si="14"/>
        <v>856037</v>
      </c>
      <c r="Z21" s="306">
        <f t="shared" si="15"/>
        <v>-0.026237183673135656</v>
      </c>
    </row>
    <row r="22" spans="1:26" ht="21" customHeight="1">
      <c r="A22" s="297" t="s">
        <v>453</v>
      </c>
      <c r="B22" s="298" t="s">
        <v>454</v>
      </c>
      <c r="C22" s="299">
        <v>39256</v>
      </c>
      <c r="D22" s="300">
        <v>36421</v>
      </c>
      <c r="E22" s="301">
        <v>171</v>
      </c>
      <c r="F22" s="300">
        <v>288</v>
      </c>
      <c r="G22" s="302">
        <f t="shared" si="8"/>
        <v>76136</v>
      </c>
      <c r="H22" s="303">
        <f t="shared" si="9"/>
        <v>0.017775843568093884</v>
      </c>
      <c r="I22" s="304">
        <v>28069</v>
      </c>
      <c r="J22" s="300">
        <v>24874</v>
      </c>
      <c r="K22" s="301">
        <v>636</v>
      </c>
      <c r="L22" s="300">
        <v>521</v>
      </c>
      <c r="M22" s="302">
        <f t="shared" si="10"/>
        <v>54100</v>
      </c>
      <c r="N22" s="305">
        <f t="shared" si="11"/>
        <v>0.4073197781885398</v>
      </c>
      <c r="O22" s="299">
        <v>403320</v>
      </c>
      <c r="P22" s="300">
        <v>371240</v>
      </c>
      <c r="Q22" s="301">
        <v>2710</v>
      </c>
      <c r="R22" s="300">
        <v>3262</v>
      </c>
      <c r="S22" s="302">
        <f t="shared" si="12"/>
        <v>780532</v>
      </c>
      <c r="T22" s="303">
        <f t="shared" si="13"/>
        <v>0.0179114330748211</v>
      </c>
      <c r="U22" s="304">
        <v>387404</v>
      </c>
      <c r="V22" s="300">
        <v>362708</v>
      </c>
      <c r="W22" s="301">
        <v>7860</v>
      </c>
      <c r="X22" s="300">
        <v>6664</v>
      </c>
      <c r="Y22" s="302">
        <f t="shared" si="14"/>
        <v>764636</v>
      </c>
      <c r="Z22" s="306">
        <f t="shared" si="15"/>
        <v>0.020788976715718332</v>
      </c>
    </row>
    <row r="23" spans="1:26" ht="21" customHeight="1">
      <c r="A23" s="297" t="s">
        <v>455</v>
      </c>
      <c r="B23" s="298" t="s">
        <v>456</v>
      </c>
      <c r="C23" s="299">
        <v>15486</v>
      </c>
      <c r="D23" s="300">
        <v>15768</v>
      </c>
      <c r="E23" s="301">
        <v>166</v>
      </c>
      <c r="F23" s="300">
        <v>151</v>
      </c>
      <c r="G23" s="302">
        <f t="shared" si="8"/>
        <v>31571</v>
      </c>
      <c r="H23" s="303">
        <f t="shared" si="9"/>
        <v>0.0073710354797768725</v>
      </c>
      <c r="I23" s="304">
        <v>14058</v>
      </c>
      <c r="J23" s="300">
        <v>14270</v>
      </c>
      <c r="K23" s="301">
        <v>93</v>
      </c>
      <c r="L23" s="300">
        <v>57</v>
      </c>
      <c r="M23" s="302">
        <f t="shared" si="10"/>
        <v>28478</v>
      </c>
      <c r="N23" s="305">
        <f t="shared" si="11"/>
        <v>0.1086101552075287</v>
      </c>
      <c r="O23" s="299">
        <v>175943</v>
      </c>
      <c r="P23" s="300">
        <v>173020</v>
      </c>
      <c r="Q23" s="301">
        <v>3371</v>
      </c>
      <c r="R23" s="300">
        <v>2312</v>
      </c>
      <c r="S23" s="302">
        <f t="shared" si="12"/>
        <v>354646</v>
      </c>
      <c r="T23" s="303">
        <f t="shared" si="13"/>
        <v>0.008138318600970881</v>
      </c>
      <c r="U23" s="304">
        <v>171035</v>
      </c>
      <c r="V23" s="300">
        <v>168535</v>
      </c>
      <c r="W23" s="301">
        <v>4036</v>
      </c>
      <c r="X23" s="300">
        <v>3162</v>
      </c>
      <c r="Y23" s="302">
        <f t="shared" si="14"/>
        <v>346768</v>
      </c>
      <c r="Z23" s="306">
        <f t="shared" si="15"/>
        <v>0.02271835924883492</v>
      </c>
    </row>
    <row r="24" spans="1:26" ht="21" customHeight="1">
      <c r="A24" s="297" t="s">
        <v>457</v>
      </c>
      <c r="B24" s="298" t="s">
        <v>458</v>
      </c>
      <c r="C24" s="299">
        <v>14430</v>
      </c>
      <c r="D24" s="300">
        <v>13947</v>
      </c>
      <c r="E24" s="301">
        <v>1479</v>
      </c>
      <c r="F24" s="300">
        <v>1427</v>
      </c>
      <c r="G24" s="302">
        <f t="shared" si="8"/>
        <v>31283</v>
      </c>
      <c r="H24" s="303">
        <f t="shared" si="9"/>
        <v>0.007303794713941906</v>
      </c>
      <c r="I24" s="304">
        <v>15181</v>
      </c>
      <c r="J24" s="300">
        <v>15139</v>
      </c>
      <c r="K24" s="301">
        <v>1133</v>
      </c>
      <c r="L24" s="300">
        <v>1031</v>
      </c>
      <c r="M24" s="302">
        <f t="shared" si="10"/>
        <v>32484</v>
      </c>
      <c r="N24" s="305">
        <f t="shared" si="11"/>
        <v>-0.03697204777736729</v>
      </c>
      <c r="O24" s="299">
        <v>152827</v>
      </c>
      <c r="P24" s="300">
        <v>145801</v>
      </c>
      <c r="Q24" s="301">
        <v>16594</v>
      </c>
      <c r="R24" s="300">
        <v>16380</v>
      </c>
      <c r="S24" s="302">
        <f t="shared" si="12"/>
        <v>331602</v>
      </c>
      <c r="T24" s="303">
        <f t="shared" si="13"/>
        <v>0.00760951124422423</v>
      </c>
      <c r="U24" s="304">
        <v>162922</v>
      </c>
      <c r="V24" s="300">
        <v>155778</v>
      </c>
      <c r="W24" s="301">
        <v>8668</v>
      </c>
      <c r="X24" s="300">
        <v>8291</v>
      </c>
      <c r="Y24" s="302">
        <f t="shared" si="14"/>
        <v>335659</v>
      </c>
      <c r="Z24" s="306">
        <f t="shared" si="15"/>
        <v>-0.012086671294379125</v>
      </c>
    </row>
    <row r="25" spans="1:26" ht="21" customHeight="1">
      <c r="A25" s="297" t="s">
        <v>459</v>
      </c>
      <c r="B25" s="298" t="s">
        <v>460</v>
      </c>
      <c r="C25" s="299">
        <v>13199</v>
      </c>
      <c r="D25" s="300">
        <v>13302</v>
      </c>
      <c r="E25" s="301">
        <v>746</v>
      </c>
      <c r="F25" s="300">
        <v>957</v>
      </c>
      <c r="G25" s="302">
        <f t="shared" si="8"/>
        <v>28204</v>
      </c>
      <c r="H25" s="303">
        <f t="shared" si="9"/>
        <v>0.006584925554199326</v>
      </c>
      <c r="I25" s="304">
        <v>13182</v>
      </c>
      <c r="J25" s="300">
        <v>13494</v>
      </c>
      <c r="K25" s="301">
        <v>231</v>
      </c>
      <c r="L25" s="300">
        <v>98</v>
      </c>
      <c r="M25" s="302">
        <f t="shared" si="10"/>
        <v>27005</v>
      </c>
      <c r="N25" s="305">
        <f t="shared" si="11"/>
        <v>0.04439918533604881</v>
      </c>
      <c r="O25" s="299">
        <v>138192</v>
      </c>
      <c r="P25" s="300">
        <v>135600</v>
      </c>
      <c r="Q25" s="301">
        <v>2201</v>
      </c>
      <c r="R25" s="300">
        <v>2971</v>
      </c>
      <c r="S25" s="302">
        <f t="shared" si="12"/>
        <v>278964</v>
      </c>
      <c r="T25" s="303">
        <f t="shared" si="13"/>
        <v>0.0064015889371408135</v>
      </c>
      <c r="U25" s="304">
        <v>160171</v>
      </c>
      <c r="V25" s="300">
        <v>157230</v>
      </c>
      <c r="W25" s="301">
        <v>1284</v>
      </c>
      <c r="X25" s="300">
        <v>1225</v>
      </c>
      <c r="Y25" s="302">
        <f t="shared" si="14"/>
        <v>319910</v>
      </c>
      <c r="Z25" s="306">
        <f t="shared" si="15"/>
        <v>-0.1279922478196993</v>
      </c>
    </row>
    <row r="26" spans="1:26" ht="21" customHeight="1">
      <c r="A26" s="297" t="s">
        <v>461</v>
      </c>
      <c r="B26" s="298" t="s">
        <v>462</v>
      </c>
      <c r="C26" s="299">
        <v>13374</v>
      </c>
      <c r="D26" s="300">
        <v>13214</v>
      </c>
      <c r="E26" s="301">
        <v>518</v>
      </c>
      <c r="F26" s="300">
        <v>373</v>
      </c>
      <c r="G26" s="302">
        <f t="shared" si="8"/>
        <v>27479</v>
      </c>
      <c r="H26" s="303">
        <f t="shared" si="9"/>
        <v>0.006415656265205052</v>
      </c>
      <c r="I26" s="304">
        <v>13625</v>
      </c>
      <c r="J26" s="300">
        <v>13772</v>
      </c>
      <c r="K26" s="301">
        <v>609</v>
      </c>
      <c r="L26" s="300">
        <v>589</v>
      </c>
      <c r="M26" s="302">
        <f t="shared" si="10"/>
        <v>28595</v>
      </c>
      <c r="N26" s="305">
        <f t="shared" si="11"/>
        <v>-0.03902780206329781</v>
      </c>
      <c r="O26" s="299">
        <v>151623</v>
      </c>
      <c r="P26" s="300">
        <v>146869</v>
      </c>
      <c r="Q26" s="301">
        <v>3151</v>
      </c>
      <c r="R26" s="300">
        <v>2938</v>
      </c>
      <c r="S26" s="302">
        <f t="shared" si="12"/>
        <v>304581</v>
      </c>
      <c r="T26" s="303">
        <f t="shared" si="13"/>
        <v>0.006989440788285535</v>
      </c>
      <c r="U26" s="304">
        <v>152957</v>
      </c>
      <c r="V26" s="300">
        <v>149599</v>
      </c>
      <c r="W26" s="301">
        <v>4002</v>
      </c>
      <c r="X26" s="300">
        <v>3784</v>
      </c>
      <c r="Y26" s="302">
        <f t="shared" si="14"/>
        <v>310342</v>
      </c>
      <c r="Z26" s="306">
        <f t="shared" si="15"/>
        <v>-0.01856339135534346</v>
      </c>
    </row>
    <row r="27" spans="1:26" ht="21" customHeight="1">
      <c r="A27" s="297" t="s">
        <v>463</v>
      </c>
      <c r="B27" s="298" t="s">
        <v>464</v>
      </c>
      <c r="C27" s="299">
        <v>12804</v>
      </c>
      <c r="D27" s="300">
        <v>12933</v>
      </c>
      <c r="E27" s="301">
        <v>151</v>
      </c>
      <c r="F27" s="300">
        <v>113</v>
      </c>
      <c r="G27" s="302">
        <f t="shared" si="8"/>
        <v>26001</v>
      </c>
      <c r="H27" s="303">
        <f t="shared" si="9"/>
        <v>0.0060705803905381035</v>
      </c>
      <c r="I27" s="304">
        <v>10113</v>
      </c>
      <c r="J27" s="300">
        <v>10165</v>
      </c>
      <c r="K27" s="301">
        <v>356</v>
      </c>
      <c r="L27" s="300">
        <v>466</v>
      </c>
      <c r="M27" s="302">
        <f t="shared" si="10"/>
        <v>21100</v>
      </c>
      <c r="N27" s="305">
        <f t="shared" si="11"/>
        <v>0.2322748815165876</v>
      </c>
      <c r="O27" s="299">
        <v>144364</v>
      </c>
      <c r="P27" s="300">
        <v>141497</v>
      </c>
      <c r="Q27" s="301">
        <v>1224</v>
      </c>
      <c r="R27" s="300">
        <v>1766</v>
      </c>
      <c r="S27" s="302">
        <f t="shared" si="12"/>
        <v>288851</v>
      </c>
      <c r="T27" s="303">
        <f t="shared" si="13"/>
        <v>0.006628473086427142</v>
      </c>
      <c r="U27" s="304">
        <v>127659</v>
      </c>
      <c r="V27" s="300">
        <v>124600</v>
      </c>
      <c r="W27" s="301">
        <v>1523</v>
      </c>
      <c r="X27" s="300">
        <v>1555</v>
      </c>
      <c r="Y27" s="302">
        <f t="shared" si="14"/>
        <v>255337</v>
      </c>
      <c r="Z27" s="306">
        <f t="shared" si="15"/>
        <v>0.13125398982521141</v>
      </c>
    </row>
    <row r="28" spans="1:26" ht="21" customHeight="1">
      <c r="A28" s="297" t="s">
        <v>465</v>
      </c>
      <c r="B28" s="298" t="s">
        <v>466</v>
      </c>
      <c r="C28" s="299">
        <v>11226</v>
      </c>
      <c r="D28" s="300">
        <v>11125</v>
      </c>
      <c r="E28" s="301">
        <v>332</v>
      </c>
      <c r="F28" s="300">
        <v>487</v>
      </c>
      <c r="G28" s="302">
        <f t="shared" si="8"/>
        <v>23170</v>
      </c>
      <c r="H28" s="303">
        <f t="shared" si="9"/>
        <v>0.005409613001375634</v>
      </c>
      <c r="I28" s="304">
        <v>9916</v>
      </c>
      <c r="J28" s="300">
        <v>9942</v>
      </c>
      <c r="K28" s="301">
        <v>230</v>
      </c>
      <c r="L28" s="300">
        <v>396</v>
      </c>
      <c r="M28" s="302">
        <f t="shared" si="10"/>
        <v>20484</v>
      </c>
      <c r="N28" s="305">
        <f t="shared" si="11"/>
        <v>0.13112673305994926</v>
      </c>
      <c r="O28" s="299">
        <v>109366</v>
      </c>
      <c r="P28" s="300">
        <v>111258</v>
      </c>
      <c r="Q28" s="301">
        <v>3318</v>
      </c>
      <c r="R28" s="300">
        <v>3009</v>
      </c>
      <c r="S28" s="302">
        <f t="shared" si="12"/>
        <v>226951</v>
      </c>
      <c r="T28" s="303">
        <f t="shared" si="13"/>
        <v>0.005208008957690042</v>
      </c>
      <c r="U28" s="304">
        <v>118741</v>
      </c>
      <c r="V28" s="300">
        <v>119518</v>
      </c>
      <c r="W28" s="301">
        <v>13658</v>
      </c>
      <c r="X28" s="300">
        <v>13387</v>
      </c>
      <c r="Y28" s="302">
        <f t="shared" si="14"/>
        <v>265304</v>
      </c>
      <c r="Z28" s="306">
        <f t="shared" si="15"/>
        <v>-0.14456246419202123</v>
      </c>
    </row>
    <row r="29" spans="1:26" ht="21" customHeight="1">
      <c r="A29" s="297" t="s">
        <v>467</v>
      </c>
      <c r="B29" s="298" t="s">
        <v>468</v>
      </c>
      <c r="C29" s="299">
        <v>10542</v>
      </c>
      <c r="D29" s="300">
        <v>10489</v>
      </c>
      <c r="E29" s="301">
        <v>523</v>
      </c>
      <c r="F29" s="300">
        <v>413</v>
      </c>
      <c r="G29" s="302">
        <f t="shared" si="6"/>
        <v>21967</v>
      </c>
      <c r="H29" s="303">
        <f>G29/$G$10</f>
        <v>0.005128742719085824</v>
      </c>
      <c r="I29" s="304">
        <v>11226</v>
      </c>
      <c r="J29" s="300">
        <v>11067</v>
      </c>
      <c r="K29" s="301">
        <v>521</v>
      </c>
      <c r="L29" s="300">
        <v>452</v>
      </c>
      <c r="M29" s="302">
        <f>SUM(I29:L29)</f>
        <v>23266</v>
      </c>
      <c r="N29" s="305">
        <f>IF(ISERROR(G29/M29-1),"         /0",(G29/M29-1))</f>
        <v>-0.05583254534513882</v>
      </c>
      <c r="O29" s="299">
        <v>119526</v>
      </c>
      <c r="P29" s="300">
        <v>118691</v>
      </c>
      <c r="Q29" s="301">
        <v>4741</v>
      </c>
      <c r="R29" s="300">
        <v>4256</v>
      </c>
      <c r="S29" s="302">
        <f>SUM(O29:R29)</f>
        <v>247214</v>
      </c>
      <c r="T29" s="303">
        <f>S29/$S$10</f>
        <v>0.005672998693402479</v>
      </c>
      <c r="U29" s="304">
        <v>133918</v>
      </c>
      <c r="V29" s="300">
        <v>130107</v>
      </c>
      <c r="W29" s="301">
        <v>4129</v>
      </c>
      <c r="X29" s="300">
        <v>3912</v>
      </c>
      <c r="Y29" s="302">
        <f>SUM(U29:X29)</f>
        <v>272066</v>
      </c>
      <c r="Z29" s="306">
        <f>IF(ISERROR(S29/Y29-1),"         /0",IF(S29/Y29&gt;5,"  *  ",(S29/Y29-1)))</f>
        <v>-0.09134548234619544</v>
      </c>
    </row>
    <row r="30" spans="1:26" ht="21" customHeight="1">
      <c r="A30" s="297" t="s">
        <v>469</v>
      </c>
      <c r="B30" s="298" t="s">
        <v>470</v>
      </c>
      <c r="C30" s="299">
        <v>8814</v>
      </c>
      <c r="D30" s="300">
        <v>8794</v>
      </c>
      <c r="E30" s="301">
        <v>20</v>
      </c>
      <c r="F30" s="300">
        <v>7</v>
      </c>
      <c r="G30" s="302">
        <f t="shared" si="6"/>
        <v>17635</v>
      </c>
      <c r="H30" s="303">
        <f aca="true" t="shared" si="16" ref="H30:H35">G30/$G$10</f>
        <v>0.004117329532984864</v>
      </c>
      <c r="I30" s="304">
        <v>8514</v>
      </c>
      <c r="J30" s="300">
        <v>8519</v>
      </c>
      <c r="K30" s="301">
        <v>74</v>
      </c>
      <c r="L30" s="300">
        <v>82</v>
      </c>
      <c r="M30" s="302">
        <f aca="true" t="shared" si="17" ref="M30:M35">SUM(I30:L30)</f>
        <v>17189</v>
      </c>
      <c r="N30" s="305">
        <f aca="true" t="shared" si="18" ref="N30:N35">IF(ISERROR(G30/M30-1),"         /0",(G30/M30-1))</f>
        <v>0.02594682645878188</v>
      </c>
      <c r="O30" s="299">
        <v>92087</v>
      </c>
      <c r="P30" s="300">
        <v>90960</v>
      </c>
      <c r="Q30" s="301">
        <v>3102</v>
      </c>
      <c r="R30" s="300">
        <v>3135</v>
      </c>
      <c r="S30" s="302">
        <f aca="true" t="shared" si="19" ref="S30:S35">SUM(O30:R30)</f>
        <v>189284</v>
      </c>
      <c r="T30" s="303">
        <f aca="true" t="shared" si="20" ref="T30:T35">S30/$S$10</f>
        <v>0.004343637029787936</v>
      </c>
      <c r="U30" s="304">
        <v>94989</v>
      </c>
      <c r="V30" s="300">
        <v>93761</v>
      </c>
      <c r="W30" s="301">
        <v>392</v>
      </c>
      <c r="X30" s="300">
        <v>408</v>
      </c>
      <c r="Y30" s="302">
        <f aca="true" t="shared" si="21" ref="Y30:Y35">SUM(U30:X30)</f>
        <v>189550</v>
      </c>
      <c r="Z30" s="306">
        <f aca="true" t="shared" si="22" ref="Z30:Z35">IF(ISERROR(S30/Y30-1),"         /0",IF(S30/Y30&gt;5,"  *  ",(S30/Y30-1)))</f>
        <v>-0.0014033236613031352</v>
      </c>
    </row>
    <row r="31" spans="1:26" ht="21" customHeight="1">
      <c r="A31" s="297" t="s">
        <v>471</v>
      </c>
      <c r="B31" s="298" t="s">
        <v>472</v>
      </c>
      <c r="C31" s="299">
        <v>4258</v>
      </c>
      <c r="D31" s="300">
        <v>4337</v>
      </c>
      <c r="E31" s="301">
        <v>4458</v>
      </c>
      <c r="F31" s="300">
        <v>4451</v>
      </c>
      <c r="G31" s="302">
        <f t="shared" si="6"/>
        <v>17504</v>
      </c>
      <c r="H31" s="303">
        <f t="shared" si="16"/>
        <v>0.004086744323525209</v>
      </c>
      <c r="I31" s="304">
        <v>2759</v>
      </c>
      <c r="J31" s="300">
        <v>2605</v>
      </c>
      <c r="K31" s="301">
        <v>4372</v>
      </c>
      <c r="L31" s="300">
        <v>4504</v>
      </c>
      <c r="M31" s="302">
        <f t="shared" si="17"/>
        <v>14240</v>
      </c>
      <c r="N31" s="305">
        <f t="shared" si="18"/>
        <v>0.2292134831460675</v>
      </c>
      <c r="O31" s="299">
        <v>49118</v>
      </c>
      <c r="P31" s="300">
        <v>46874</v>
      </c>
      <c r="Q31" s="301">
        <v>39408</v>
      </c>
      <c r="R31" s="300">
        <v>39348</v>
      </c>
      <c r="S31" s="302">
        <f t="shared" si="19"/>
        <v>174748</v>
      </c>
      <c r="T31" s="303">
        <f t="shared" si="20"/>
        <v>0.004010068910638946</v>
      </c>
      <c r="U31" s="304">
        <v>38903</v>
      </c>
      <c r="V31" s="300">
        <v>36525</v>
      </c>
      <c r="W31" s="301">
        <v>38150</v>
      </c>
      <c r="X31" s="300">
        <v>37988</v>
      </c>
      <c r="Y31" s="302">
        <f t="shared" si="21"/>
        <v>151566</v>
      </c>
      <c r="Z31" s="306">
        <f t="shared" si="22"/>
        <v>0.15294987002362004</v>
      </c>
    </row>
    <row r="32" spans="1:26" ht="21" customHeight="1">
      <c r="A32" s="297" t="s">
        <v>473</v>
      </c>
      <c r="B32" s="298" t="s">
        <v>474</v>
      </c>
      <c r="C32" s="299">
        <v>8379</v>
      </c>
      <c r="D32" s="300">
        <v>8299</v>
      </c>
      <c r="E32" s="301">
        <v>64</v>
      </c>
      <c r="F32" s="300">
        <v>97</v>
      </c>
      <c r="G32" s="302">
        <f t="shared" si="6"/>
        <v>16839</v>
      </c>
      <c r="H32" s="303">
        <f t="shared" si="16"/>
        <v>0.003931483527413219</v>
      </c>
      <c r="I32" s="304">
        <v>9104</v>
      </c>
      <c r="J32" s="300">
        <v>8939</v>
      </c>
      <c r="K32" s="301">
        <v>27</v>
      </c>
      <c r="L32" s="300">
        <v>21</v>
      </c>
      <c r="M32" s="302">
        <f t="shared" si="17"/>
        <v>18091</v>
      </c>
      <c r="N32" s="305">
        <f t="shared" si="18"/>
        <v>-0.06920568238350566</v>
      </c>
      <c r="O32" s="299">
        <v>96443</v>
      </c>
      <c r="P32" s="300">
        <v>92094</v>
      </c>
      <c r="Q32" s="301">
        <v>301</v>
      </c>
      <c r="R32" s="300">
        <v>507</v>
      </c>
      <c r="S32" s="302">
        <f t="shared" si="19"/>
        <v>189345</v>
      </c>
      <c r="T32" s="303">
        <f t="shared" si="20"/>
        <v>0.004345036840964882</v>
      </c>
      <c r="U32" s="304">
        <v>104034</v>
      </c>
      <c r="V32" s="300">
        <v>98213</v>
      </c>
      <c r="W32" s="301">
        <v>354</v>
      </c>
      <c r="X32" s="300">
        <v>270</v>
      </c>
      <c r="Y32" s="302">
        <f t="shared" si="21"/>
        <v>202871</v>
      </c>
      <c r="Z32" s="306">
        <f t="shared" si="22"/>
        <v>-0.06667291037161549</v>
      </c>
    </row>
    <row r="33" spans="1:26" ht="21" customHeight="1">
      <c r="A33" s="297" t="s">
        <v>475</v>
      </c>
      <c r="B33" s="298" t="s">
        <v>476</v>
      </c>
      <c r="C33" s="299">
        <v>7587</v>
      </c>
      <c r="D33" s="300">
        <v>7315</v>
      </c>
      <c r="E33" s="301">
        <v>0</v>
      </c>
      <c r="F33" s="300">
        <v>7</v>
      </c>
      <c r="G33" s="302">
        <f t="shared" si="6"/>
        <v>14909</v>
      </c>
      <c r="H33" s="303">
        <f t="shared" si="16"/>
        <v>0.003480877006366393</v>
      </c>
      <c r="I33" s="304">
        <v>4258</v>
      </c>
      <c r="J33" s="300">
        <v>4177</v>
      </c>
      <c r="K33" s="301">
        <v>9</v>
      </c>
      <c r="L33" s="300">
        <v>58</v>
      </c>
      <c r="M33" s="302">
        <f t="shared" si="17"/>
        <v>8502</v>
      </c>
      <c r="N33" s="305">
        <f t="shared" si="18"/>
        <v>0.7535873912020701</v>
      </c>
      <c r="O33" s="299">
        <v>76098</v>
      </c>
      <c r="P33" s="300">
        <v>72928</v>
      </c>
      <c r="Q33" s="301">
        <v>491</v>
      </c>
      <c r="R33" s="300">
        <v>372</v>
      </c>
      <c r="S33" s="302">
        <f t="shared" si="19"/>
        <v>149889</v>
      </c>
      <c r="T33" s="303">
        <f t="shared" si="20"/>
        <v>0.003439611434447095</v>
      </c>
      <c r="U33" s="304">
        <v>67210</v>
      </c>
      <c r="V33" s="300">
        <v>65399</v>
      </c>
      <c r="W33" s="301">
        <v>351</v>
      </c>
      <c r="X33" s="300">
        <v>349</v>
      </c>
      <c r="Y33" s="302">
        <f t="shared" si="21"/>
        <v>133309</v>
      </c>
      <c r="Z33" s="306">
        <f t="shared" si="22"/>
        <v>0.12437269801738826</v>
      </c>
    </row>
    <row r="34" spans="1:26" ht="21" customHeight="1">
      <c r="A34" s="297" t="s">
        <v>477</v>
      </c>
      <c r="B34" s="298" t="s">
        <v>478</v>
      </c>
      <c r="C34" s="299">
        <v>5581</v>
      </c>
      <c r="D34" s="300">
        <v>5382</v>
      </c>
      <c r="E34" s="301">
        <v>56</v>
      </c>
      <c r="F34" s="300">
        <v>38</v>
      </c>
      <c r="G34" s="302">
        <f t="shared" si="6"/>
        <v>11057</v>
      </c>
      <c r="H34" s="303">
        <f t="shared" si="16"/>
        <v>0.002581531763323711</v>
      </c>
      <c r="I34" s="304">
        <v>3797</v>
      </c>
      <c r="J34" s="300">
        <v>3796</v>
      </c>
      <c r="K34" s="301">
        <v>84</v>
      </c>
      <c r="L34" s="300">
        <v>90</v>
      </c>
      <c r="M34" s="302">
        <f t="shared" si="17"/>
        <v>7767</v>
      </c>
      <c r="N34" s="305">
        <f t="shared" si="18"/>
        <v>0.4235869705162869</v>
      </c>
      <c r="O34" s="299">
        <v>56368</v>
      </c>
      <c r="P34" s="300">
        <v>53743</v>
      </c>
      <c r="Q34" s="301">
        <v>1383</v>
      </c>
      <c r="R34" s="300">
        <v>1715</v>
      </c>
      <c r="S34" s="302">
        <f t="shared" si="19"/>
        <v>113209</v>
      </c>
      <c r="T34" s="303">
        <f t="shared" si="20"/>
        <v>0.002597888910342461</v>
      </c>
      <c r="U34" s="304">
        <v>67382</v>
      </c>
      <c r="V34" s="300">
        <v>65074</v>
      </c>
      <c r="W34" s="301">
        <v>496</v>
      </c>
      <c r="X34" s="300">
        <v>478</v>
      </c>
      <c r="Y34" s="302">
        <f t="shared" si="21"/>
        <v>133430</v>
      </c>
      <c r="Z34" s="306">
        <f t="shared" si="22"/>
        <v>-0.151547627969722</v>
      </c>
    </row>
    <row r="35" spans="1:26" ht="21" customHeight="1">
      <c r="A35" s="297" t="s">
        <v>479</v>
      </c>
      <c r="B35" s="298" t="s">
        <v>480</v>
      </c>
      <c r="C35" s="299">
        <v>5372</v>
      </c>
      <c r="D35" s="300">
        <v>5182</v>
      </c>
      <c r="E35" s="301">
        <v>64</v>
      </c>
      <c r="F35" s="300">
        <v>264</v>
      </c>
      <c r="G35" s="302">
        <f t="shared" si="6"/>
        <v>10882</v>
      </c>
      <c r="H35" s="303">
        <f t="shared" si="16"/>
        <v>0.0025406736590837136</v>
      </c>
      <c r="I35" s="304">
        <v>4816</v>
      </c>
      <c r="J35" s="300">
        <v>4840</v>
      </c>
      <c r="K35" s="301">
        <v>35</v>
      </c>
      <c r="L35" s="300">
        <v>92</v>
      </c>
      <c r="M35" s="302">
        <f t="shared" si="17"/>
        <v>9783</v>
      </c>
      <c r="N35" s="305">
        <f t="shared" si="18"/>
        <v>0.11233772871307379</v>
      </c>
      <c r="O35" s="299">
        <v>57078</v>
      </c>
      <c r="P35" s="300">
        <v>54536</v>
      </c>
      <c r="Q35" s="301">
        <v>599</v>
      </c>
      <c r="R35" s="300">
        <v>1214</v>
      </c>
      <c r="S35" s="302">
        <f t="shared" si="19"/>
        <v>113427</v>
      </c>
      <c r="T35" s="303">
        <f t="shared" si="20"/>
        <v>0.0026028915142207276</v>
      </c>
      <c r="U35" s="304">
        <v>57539</v>
      </c>
      <c r="V35" s="300">
        <v>56539</v>
      </c>
      <c r="W35" s="301">
        <v>469</v>
      </c>
      <c r="X35" s="300">
        <v>501</v>
      </c>
      <c r="Y35" s="302">
        <f t="shared" si="21"/>
        <v>115048</v>
      </c>
      <c r="Z35" s="306">
        <f t="shared" si="22"/>
        <v>-0.014089771225923142</v>
      </c>
    </row>
    <row r="36" spans="1:26" ht="21" customHeight="1">
      <c r="A36" s="297" t="s">
        <v>481</v>
      </c>
      <c r="B36" s="298" t="s">
        <v>482</v>
      </c>
      <c r="C36" s="299">
        <v>5348</v>
      </c>
      <c r="D36" s="300">
        <v>5198</v>
      </c>
      <c r="E36" s="301">
        <v>4</v>
      </c>
      <c r="F36" s="300">
        <v>64</v>
      </c>
      <c r="G36" s="302">
        <f t="shared" si="6"/>
        <v>10614</v>
      </c>
      <c r="H36" s="303">
        <f>G36/$G$10</f>
        <v>0.002478102390876175</v>
      </c>
      <c r="I36" s="304">
        <v>5280</v>
      </c>
      <c r="J36" s="300">
        <v>5330</v>
      </c>
      <c r="K36" s="301">
        <v>32</v>
      </c>
      <c r="L36" s="300">
        <v>49</v>
      </c>
      <c r="M36" s="302">
        <f>SUM(I36:L36)</f>
        <v>10691</v>
      </c>
      <c r="N36" s="305">
        <f>IF(ISERROR(G36/M36-1),"         /0",(G36/M36-1))</f>
        <v>-0.007202319708165761</v>
      </c>
      <c r="O36" s="299">
        <v>57179</v>
      </c>
      <c r="P36" s="300">
        <v>55771</v>
      </c>
      <c r="Q36" s="301">
        <v>351</v>
      </c>
      <c r="R36" s="300">
        <v>737</v>
      </c>
      <c r="S36" s="302">
        <f>SUM(O36:R36)</f>
        <v>114038</v>
      </c>
      <c r="T36" s="303">
        <f>S36/$S$10</f>
        <v>0.002616912573714401</v>
      </c>
      <c r="U36" s="304">
        <v>55066</v>
      </c>
      <c r="V36" s="300">
        <v>53310</v>
      </c>
      <c r="W36" s="301">
        <v>614</v>
      </c>
      <c r="X36" s="300">
        <v>701</v>
      </c>
      <c r="Y36" s="302">
        <f>SUM(U36:X36)</f>
        <v>109691</v>
      </c>
      <c r="Z36" s="306">
        <f>IF(ISERROR(S36/Y36-1),"         /0",IF(S36/Y36&gt;5,"  *  ",(S36/Y36-1)))</f>
        <v>0.039629504699565166</v>
      </c>
    </row>
    <row r="37" spans="1:26" ht="21" customHeight="1">
      <c r="A37" s="297" t="s">
        <v>483</v>
      </c>
      <c r="B37" s="298" t="s">
        <v>484</v>
      </c>
      <c r="C37" s="299">
        <v>4991</v>
      </c>
      <c r="D37" s="300">
        <v>4992</v>
      </c>
      <c r="E37" s="301">
        <v>152</v>
      </c>
      <c r="F37" s="300">
        <v>179</v>
      </c>
      <c r="G37" s="302">
        <f t="shared" si="6"/>
        <v>10314</v>
      </c>
      <c r="H37" s="303">
        <f>G37/$G$10</f>
        <v>0.0024080599264647514</v>
      </c>
      <c r="I37" s="304">
        <v>4719</v>
      </c>
      <c r="J37" s="300">
        <v>4819</v>
      </c>
      <c r="K37" s="301">
        <v>142</v>
      </c>
      <c r="L37" s="300">
        <v>173</v>
      </c>
      <c r="M37" s="302">
        <f>SUM(I37:L37)</f>
        <v>9853</v>
      </c>
      <c r="N37" s="305">
        <f>IF(ISERROR(G37/M37-1),"         /0",(G37/M37-1))</f>
        <v>0.046787780371460475</v>
      </c>
      <c r="O37" s="299">
        <v>51847</v>
      </c>
      <c r="P37" s="300">
        <v>51970</v>
      </c>
      <c r="Q37" s="301">
        <v>2888</v>
      </c>
      <c r="R37" s="300">
        <v>2841</v>
      </c>
      <c r="S37" s="302">
        <f>SUM(O37:R37)</f>
        <v>109546</v>
      </c>
      <c r="T37" s="303">
        <f>S37/$S$10</f>
        <v>0.0025138313965530593</v>
      </c>
      <c r="U37" s="304">
        <v>48964</v>
      </c>
      <c r="V37" s="300">
        <v>49308</v>
      </c>
      <c r="W37" s="301">
        <v>2876</v>
      </c>
      <c r="X37" s="300">
        <v>2948</v>
      </c>
      <c r="Y37" s="302">
        <f>SUM(U37:X37)</f>
        <v>104096</v>
      </c>
      <c r="Z37" s="306">
        <f>IF(ISERROR(S37/Y37-1),"         /0",IF(S37/Y37&gt;5,"  *  ",(S37/Y37-1)))</f>
        <v>0.05235551798339988</v>
      </c>
    </row>
    <row r="38" spans="1:26" ht="21" customHeight="1">
      <c r="A38" s="297" t="s">
        <v>485</v>
      </c>
      <c r="B38" s="298" t="s">
        <v>486</v>
      </c>
      <c r="C38" s="299">
        <v>4831</v>
      </c>
      <c r="D38" s="300">
        <v>5096</v>
      </c>
      <c r="E38" s="301">
        <v>43</v>
      </c>
      <c r="F38" s="300">
        <v>28</v>
      </c>
      <c r="G38" s="302">
        <f t="shared" si="6"/>
        <v>9998</v>
      </c>
      <c r="H38" s="303">
        <f>G38/$G$10</f>
        <v>0.002334281863951385</v>
      </c>
      <c r="I38" s="304">
        <v>3733</v>
      </c>
      <c r="J38" s="300">
        <v>3883</v>
      </c>
      <c r="K38" s="301">
        <v>46</v>
      </c>
      <c r="L38" s="300">
        <v>53</v>
      </c>
      <c r="M38" s="302">
        <f>SUM(I38:L38)</f>
        <v>7715</v>
      </c>
      <c r="N38" s="305">
        <f>IF(ISERROR(G38/M38-1),"         /0",(G38/M38-1))</f>
        <v>0.29591704471808167</v>
      </c>
      <c r="O38" s="299">
        <v>42110</v>
      </c>
      <c r="P38" s="300">
        <v>40740</v>
      </c>
      <c r="Q38" s="301">
        <v>1545</v>
      </c>
      <c r="R38" s="300">
        <v>1465</v>
      </c>
      <c r="S38" s="302">
        <f>SUM(O38:R38)</f>
        <v>85860</v>
      </c>
      <c r="T38" s="303">
        <f>S38/$S$10</f>
        <v>0.001970291600862155</v>
      </c>
      <c r="U38" s="304">
        <v>37561</v>
      </c>
      <c r="V38" s="300">
        <v>36489</v>
      </c>
      <c r="W38" s="301">
        <v>278</v>
      </c>
      <c r="X38" s="300">
        <v>284</v>
      </c>
      <c r="Y38" s="302">
        <f>SUM(U38:X38)</f>
        <v>74612</v>
      </c>
      <c r="Z38" s="306">
        <f>IF(ISERROR(S38/Y38-1),"         /0",IF(S38/Y38&gt;5,"  *  ",(S38/Y38-1)))</f>
        <v>0.15075323004342467</v>
      </c>
    </row>
    <row r="39" spans="1:26" ht="21" customHeight="1">
      <c r="A39" s="297" t="s">
        <v>487</v>
      </c>
      <c r="B39" s="298" t="s">
        <v>488</v>
      </c>
      <c r="C39" s="299">
        <v>4819</v>
      </c>
      <c r="D39" s="300">
        <v>4697</v>
      </c>
      <c r="E39" s="301">
        <v>61</v>
      </c>
      <c r="F39" s="300">
        <v>78</v>
      </c>
      <c r="G39" s="302">
        <f t="shared" si="6"/>
        <v>9655</v>
      </c>
      <c r="H39" s="303">
        <f>G39/$G$10</f>
        <v>0.0022541999796409904</v>
      </c>
      <c r="I39" s="304">
        <v>4541</v>
      </c>
      <c r="J39" s="300">
        <v>4439</v>
      </c>
      <c r="K39" s="301">
        <v>18</v>
      </c>
      <c r="L39" s="300">
        <v>7</v>
      </c>
      <c r="M39" s="302">
        <f>SUM(I39:L39)</f>
        <v>9005</v>
      </c>
      <c r="N39" s="305">
        <f>IF(ISERROR(G39/M39-1),"         /0",(G39/M39-1))</f>
        <v>0.07218212104386446</v>
      </c>
      <c r="O39" s="299">
        <v>50530</v>
      </c>
      <c r="P39" s="300">
        <v>49131</v>
      </c>
      <c r="Q39" s="301">
        <v>811</v>
      </c>
      <c r="R39" s="300">
        <v>684</v>
      </c>
      <c r="S39" s="302">
        <f>SUM(O39:R39)</f>
        <v>101156</v>
      </c>
      <c r="T39" s="303">
        <f>S39/$S$10</f>
        <v>0.0023212999904124406</v>
      </c>
      <c r="U39" s="304">
        <v>42920</v>
      </c>
      <c r="V39" s="300">
        <v>42212</v>
      </c>
      <c r="W39" s="301">
        <v>502</v>
      </c>
      <c r="X39" s="300">
        <v>514</v>
      </c>
      <c r="Y39" s="302">
        <f>SUM(U39:X39)</f>
        <v>86148</v>
      </c>
      <c r="Z39" s="306">
        <f>IF(ISERROR(S39/Y39-1),"         /0",IF(S39/Y39&gt;5,"  *  ",(S39/Y39-1)))</f>
        <v>0.17421182151646009</v>
      </c>
    </row>
    <row r="40" spans="1:26" ht="21" customHeight="1">
      <c r="A40" s="297" t="s">
        <v>489</v>
      </c>
      <c r="B40" s="298" t="s">
        <v>490</v>
      </c>
      <c r="C40" s="299">
        <v>4386</v>
      </c>
      <c r="D40" s="300">
        <v>4269</v>
      </c>
      <c r="E40" s="301">
        <v>274</v>
      </c>
      <c r="F40" s="300">
        <v>290</v>
      </c>
      <c r="G40" s="302">
        <f t="shared" si="6"/>
        <v>9219</v>
      </c>
      <c r="H40" s="303">
        <f>G40/$G$10</f>
        <v>0.0021524049313630545</v>
      </c>
      <c r="I40" s="304">
        <v>4351</v>
      </c>
      <c r="J40" s="300">
        <v>4203</v>
      </c>
      <c r="K40" s="301">
        <v>1292</v>
      </c>
      <c r="L40" s="300">
        <v>1129</v>
      </c>
      <c r="M40" s="302">
        <f>SUM(I40:L40)</f>
        <v>10975</v>
      </c>
      <c r="N40" s="305">
        <f>IF(ISERROR(G40/M40-1),"         /0",(G40/M40-1))</f>
        <v>-0.16000000000000003</v>
      </c>
      <c r="O40" s="299">
        <v>50983</v>
      </c>
      <c r="P40" s="300">
        <v>47968</v>
      </c>
      <c r="Q40" s="301">
        <v>3200</v>
      </c>
      <c r="R40" s="300">
        <v>3177</v>
      </c>
      <c r="S40" s="302">
        <f>SUM(O40:R40)</f>
        <v>105328</v>
      </c>
      <c r="T40" s="303">
        <f>S40/$S$10</f>
        <v>0.0024170378958258687</v>
      </c>
      <c r="U40" s="304">
        <v>61923</v>
      </c>
      <c r="V40" s="300">
        <v>58497</v>
      </c>
      <c r="W40" s="301">
        <v>3774</v>
      </c>
      <c r="X40" s="300">
        <v>3503</v>
      </c>
      <c r="Y40" s="302">
        <f>SUM(U40:X40)</f>
        <v>127697</v>
      </c>
      <c r="Z40" s="306">
        <f>IF(ISERROR(S40/Y40-1),"         /0",IF(S40/Y40&gt;5,"  *  ",(S40/Y40-1)))</f>
        <v>-0.17517247860168994</v>
      </c>
    </row>
    <row r="41" spans="1:26" ht="21" customHeight="1">
      <c r="A41" s="297" t="s">
        <v>491</v>
      </c>
      <c r="B41" s="298" t="s">
        <v>492</v>
      </c>
      <c r="C41" s="299">
        <v>3119</v>
      </c>
      <c r="D41" s="300">
        <v>3095</v>
      </c>
      <c r="E41" s="301">
        <v>306</v>
      </c>
      <c r="F41" s="300">
        <v>325</v>
      </c>
      <c r="G41" s="302">
        <f t="shared" si="6"/>
        <v>6845</v>
      </c>
      <c r="H41" s="303">
        <f aca="true" t="shared" si="23" ref="H41:H53">G41/$G$10</f>
        <v>0.0015981355629873205</v>
      </c>
      <c r="I41" s="304">
        <v>2676</v>
      </c>
      <c r="J41" s="300">
        <v>2719</v>
      </c>
      <c r="K41" s="301">
        <v>325</v>
      </c>
      <c r="L41" s="300">
        <v>301</v>
      </c>
      <c r="M41" s="302">
        <f aca="true" t="shared" si="24" ref="M41:M53">SUM(I41:L41)</f>
        <v>6021</v>
      </c>
      <c r="N41" s="305">
        <f aca="true" t="shared" si="25" ref="N41:N53">IF(ISERROR(G41/M41-1),"         /0",(G41/M41-1))</f>
        <v>0.1368543431323701</v>
      </c>
      <c r="O41" s="299">
        <v>32636</v>
      </c>
      <c r="P41" s="300">
        <v>31946</v>
      </c>
      <c r="Q41" s="301">
        <v>3006</v>
      </c>
      <c r="R41" s="300">
        <v>2989</v>
      </c>
      <c r="S41" s="302">
        <f aca="true" t="shared" si="26" ref="S41:S53">SUM(O41:R41)</f>
        <v>70577</v>
      </c>
      <c r="T41" s="303">
        <f aca="true" t="shared" si="27" ref="T41:T53">S41/$S$10</f>
        <v>0.0016195815317266286</v>
      </c>
      <c r="U41" s="304">
        <v>27032</v>
      </c>
      <c r="V41" s="300">
        <v>26222</v>
      </c>
      <c r="W41" s="301">
        <v>2960</v>
      </c>
      <c r="X41" s="300">
        <v>2883</v>
      </c>
      <c r="Y41" s="302">
        <f aca="true" t="shared" si="28" ref="Y41:Y53">SUM(U41:X41)</f>
        <v>59097</v>
      </c>
      <c r="Z41" s="306">
        <f aca="true" t="shared" si="29" ref="Z41:Z53">IF(ISERROR(S41/Y41-1),"         /0",IF(S41/Y41&gt;5,"  *  ",(S41/Y41-1)))</f>
        <v>0.1942568996734182</v>
      </c>
    </row>
    <row r="42" spans="1:26" ht="21" customHeight="1">
      <c r="A42" s="297" t="s">
        <v>493</v>
      </c>
      <c r="B42" s="298" t="s">
        <v>494</v>
      </c>
      <c r="C42" s="299">
        <v>0</v>
      </c>
      <c r="D42" s="300">
        <v>0</v>
      </c>
      <c r="E42" s="301">
        <v>3196</v>
      </c>
      <c r="F42" s="300">
        <v>3324</v>
      </c>
      <c r="G42" s="302">
        <f t="shared" si="6"/>
        <v>6520</v>
      </c>
      <c r="H42" s="303">
        <f t="shared" si="23"/>
        <v>0.0015222562265416113</v>
      </c>
      <c r="I42" s="304"/>
      <c r="J42" s="300"/>
      <c r="K42" s="301">
        <v>3207</v>
      </c>
      <c r="L42" s="300">
        <v>3113</v>
      </c>
      <c r="M42" s="302">
        <f t="shared" si="24"/>
        <v>6320</v>
      </c>
      <c r="N42" s="305">
        <f t="shared" si="25"/>
        <v>0.03164556962025311</v>
      </c>
      <c r="O42" s="299"/>
      <c r="P42" s="300"/>
      <c r="Q42" s="301">
        <v>30849</v>
      </c>
      <c r="R42" s="300">
        <v>32214</v>
      </c>
      <c r="S42" s="302">
        <f t="shared" si="26"/>
        <v>63063</v>
      </c>
      <c r="T42" s="303">
        <f t="shared" si="27"/>
        <v>0.0014471523319959246</v>
      </c>
      <c r="U42" s="304"/>
      <c r="V42" s="300"/>
      <c r="W42" s="301">
        <v>26310</v>
      </c>
      <c r="X42" s="300">
        <v>26785</v>
      </c>
      <c r="Y42" s="302">
        <f t="shared" si="28"/>
        <v>53095</v>
      </c>
      <c r="Z42" s="306">
        <f t="shared" si="29"/>
        <v>0.18773895847066568</v>
      </c>
    </row>
    <row r="43" spans="1:26" ht="21" customHeight="1">
      <c r="A43" s="297" t="s">
        <v>495</v>
      </c>
      <c r="B43" s="298" t="s">
        <v>496</v>
      </c>
      <c r="C43" s="299">
        <v>166</v>
      </c>
      <c r="D43" s="300">
        <v>150</v>
      </c>
      <c r="E43" s="301">
        <v>2575</v>
      </c>
      <c r="F43" s="300">
        <v>2408</v>
      </c>
      <c r="G43" s="302">
        <f t="shared" si="6"/>
        <v>5299</v>
      </c>
      <c r="H43" s="303">
        <f t="shared" si="23"/>
        <v>0.0012371833963871163</v>
      </c>
      <c r="I43" s="304">
        <v>224</v>
      </c>
      <c r="J43" s="300">
        <v>181</v>
      </c>
      <c r="K43" s="301">
        <v>2103</v>
      </c>
      <c r="L43" s="300">
        <v>2053</v>
      </c>
      <c r="M43" s="302">
        <f t="shared" si="24"/>
        <v>4561</v>
      </c>
      <c r="N43" s="305">
        <f t="shared" si="25"/>
        <v>0.16180662135496604</v>
      </c>
      <c r="O43" s="299">
        <v>2765</v>
      </c>
      <c r="P43" s="300">
        <v>2551</v>
      </c>
      <c r="Q43" s="301">
        <v>17431</v>
      </c>
      <c r="R43" s="300">
        <v>16640</v>
      </c>
      <c r="S43" s="302">
        <f t="shared" si="26"/>
        <v>39387</v>
      </c>
      <c r="T43" s="303">
        <f t="shared" si="27"/>
        <v>0.0009038420135471431</v>
      </c>
      <c r="U43" s="304">
        <v>2890</v>
      </c>
      <c r="V43" s="300">
        <v>2804</v>
      </c>
      <c r="W43" s="301">
        <v>15940</v>
      </c>
      <c r="X43" s="300">
        <v>15768</v>
      </c>
      <c r="Y43" s="302">
        <f t="shared" si="28"/>
        <v>37402</v>
      </c>
      <c r="Z43" s="306">
        <f t="shared" si="29"/>
        <v>0.05307202823378421</v>
      </c>
    </row>
    <row r="44" spans="1:26" ht="21" customHeight="1">
      <c r="A44" s="297" t="s">
        <v>497</v>
      </c>
      <c r="B44" s="298" t="s">
        <v>498</v>
      </c>
      <c r="C44" s="299">
        <v>1310</v>
      </c>
      <c r="D44" s="300">
        <v>1323</v>
      </c>
      <c r="E44" s="301">
        <v>1323</v>
      </c>
      <c r="F44" s="300">
        <v>1335</v>
      </c>
      <c r="G44" s="302">
        <f t="shared" si="6"/>
        <v>5291</v>
      </c>
      <c r="H44" s="303">
        <f t="shared" si="23"/>
        <v>0.001235315597336145</v>
      </c>
      <c r="I44" s="304">
        <v>1303</v>
      </c>
      <c r="J44" s="300">
        <v>1266</v>
      </c>
      <c r="K44" s="301">
        <v>1222</v>
      </c>
      <c r="L44" s="300">
        <v>1178</v>
      </c>
      <c r="M44" s="302">
        <f t="shared" si="24"/>
        <v>4969</v>
      </c>
      <c r="N44" s="305">
        <f t="shared" si="25"/>
        <v>0.06480177098007656</v>
      </c>
      <c r="O44" s="299">
        <v>14232</v>
      </c>
      <c r="P44" s="300">
        <v>13798</v>
      </c>
      <c r="Q44" s="301">
        <v>14579</v>
      </c>
      <c r="R44" s="300">
        <v>14114</v>
      </c>
      <c r="S44" s="302">
        <f t="shared" si="26"/>
        <v>56723</v>
      </c>
      <c r="T44" s="303">
        <f t="shared" si="27"/>
        <v>0.00130166376049038</v>
      </c>
      <c r="U44" s="304">
        <v>14556</v>
      </c>
      <c r="V44" s="300">
        <v>14320</v>
      </c>
      <c r="W44" s="301">
        <v>1850</v>
      </c>
      <c r="X44" s="300">
        <v>1879</v>
      </c>
      <c r="Y44" s="302">
        <f t="shared" si="28"/>
        <v>32605</v>
      </c>
      <c r="Z44" s="306">
        <f t="shared" si="29"/>
        <v>0.7397024996166233</v>
      </c>
    </row>
    <row r="45" spans="1:26" ht="21" customHeight="1">
      <c r="A45" s="297" t="s">
        <v>499</v>
      </c>
      <c r="B45" s="298" t="s">
        <v>500</v>
      </c>
      <c r="C45" s="299">
        <v>1284</v>
      </c>
      <c r="D45" s="300">
        <v>1187</v>
      </c>
      <c r="E45" s="301">
        <v>1275</v>
      </c>
      <c r="F45" s="300">
        <v>1304</v>
      </c>
      <c r="G45" s="302">
        <f t="shared" si="6"/>
        <v>5050</v>
      </c>
      <c r="H45" s="303">
        <f t="shared" si="23"/>
        <v>0.0011790481509256344</v>
      </c>
      <c r="I45" s="304">
        <v>916</v>
      </c>
      <c r="J45" s="300">
        <v>1057</v>
      </c>
      <c r="K45" s="301">
        <v>1130</v>
      </c>
      <c r="L45" s="300">
        <v>997</v>
      </c>
      <c r="M45" s="302">
        <f t="shared" si="24"/>
        <v>4100</v>
      </c>
      <c r="N45" s="305">
        <f t="shared" si="25"/>
        <v>0.23170731707317072</v>
      </c>
      <c r="O45" s="299">
        <v>12071</v>
      </c>
      <c r="P45" s="300">
        <v>12776</v>
      </c>
      <c r="Q45" s="301">
        <v>11103</v>
      </c>
      <c r="R45" s="300">
        <v>10518</v>
      </c>
      <c r="S45" s="302">
        <f t="shared" si="26"/>
        <v>46468</v>
      </c>
      <c r="T45" s="303">
        <f t="shared" si="27"/>
        <v>0.001066334848693951</v>
      </c>
      <c r="U45" s="304">
        <v>9979</v>
      </c>
      <c r="V45" s="300">
        <v>10898</v>
      </c>
      <c r="W45" s="301">
        <v>9310</v>
      </c>
      <c r="X45" s="300">
        <v>8208</v>
      </c>
      <c r="Y45" s="302">
        <f t="shared" si="28"/>
        <v>38395</v>
      </c>
      <c r="Z45" s="306">
        <f t="shared" si="29"/>
        <v>0.2102617528324</v>
      </c>
    </row>
    <row r="46" spans="1:26" ht="21" customHeight="1">
      <c r="A46" s="297" t="s">
        <v>501</v>
      </c>
      <c r="B46" s="298" t="s">
        <v>502</v>
      </c>
      <c r="C46" s="299">
        <v>971</v>
      </c>
      <c r="D46" s="300">
        <v>997</v>
      </c>
      <c r="E46" s="301">
        <v>1540</v>
      </c>
      <c r="F46" s="300">
        <v>1515</v>
      </c>
      <c r="G46" s="302">
        <f t="shared" si="6"/>
        <v>5023</v>
      </c>
      <c r="H46" s="303">
        <f t="shared" si="23"/>
        <v>0.0011727443291286064</v>
      </c>
      <c r="I46" s="304">
        <v>952</v>
      </c>
      <c r="J46" s="300">
        <v>1016</v>
      </c>
      <c r="K46" s="301">
        <v>1088</v>
      </c>
      <c r="L46" s="300">
        <v>1180</v>
      </c>
      <c r="M46" s="302">
        <f t="shared" si="24"/>
        <v>4236</v>
      </c>
      <c r="N46" s="305">
        <f t="shared" si="25"/>
        <v>0.1857884796978282</v>
      </c>
      <c r="O46" s="299">
        <v>13174</v>
      </c>
      <c r="P46" s="300">
        <v>13011</v>
      </c>
      <c r="Q46" s="301">
        <v>17650</v>
      </c>
      <c r="R46" s="300">
        <v>16819</v>
      </c>
      <c r="S46" s="302">
        <f t="shared" si="26"/>
        <v>60654</v>
      </c>
      <c r="T46" s="303">
        <f t="shared" si="27"/>
        <v>0.0013918712643686602</v>
      </c>
      <c r="U46" s="304">
        <v>16191</v>
      </c>
      <c r="V46" s="300">
        <v>16600</v>
      </c>
      <c r="W46" s="301">
        <v>9481</v>
      </c>
      <c r="X46" s="300">
        <v>8608</v>
      </c>
      <c r="Y46" s="302">
        <f t="shared" si="28"/>
        <v>50880</v>
      </c>
      <c r="Z46" s="306">
        <f t="shared" si="29"/>
        <v>0.1920990566037737</v>
      </c>
    </row>
    <row r="47" spans="1:26" ht="21" customHeight="1">
      <c r="A47" s="297" t="s">
        <v>503</v>
      </c>
      <c r="B47" s="298" t="s">
        <v>504</v>
      </c>
      <c r="C47" s="299">
        <v>1973</v>
      </c>
      <c r="D47" s="300">
        <v>1861</v>
      </c>
      <c r="E47" s="301">
        <v>363</v>
      </c>
      <c r="F47" s="300">
        <v>330</v>
      </c>
      <c r="G47" s="302">
        <f t="shared" si="6"/>
        <v>4527</v>
      </c>
      <c r="H47" s="303">
        <f t="shared" si="23"/>
        <v>0.0010569407879683856</v>
      </c>
      <c r="I47" s="304">
        <v>1838</v>
      </c>
      <c r="J47" s="300">
        <v>1892</v>
      </c>
      <c r="K47" s="301">
        <v>513</v>
      </c>
      <c r="L47" s="300">
        <v>507</v>
      </c>
      <c r="M47" s="302">
        <f t="shared" si="24"/>
        <v>4750</v>
      </c>
      <c r="N47" s="305">
        <f t="shared" si="25"/>
        <v>-0.046947368421052627</v>
      </c>
      <c r="O47" s="299">
        <v>19913</v>
      </c>
      <c r="P47" s="300">
        <v>21128</v>
      </c>
      <c r="Q47" s="301">
        <v>4512</v>
      </c>
      <c r="R47" s="300">
        <v>4201</v>
      </c>
      <c r="S47" s="302">
        <f t="shared" si="26"/>
        <v>49754</v>
      </c>
      <c r="T47" s="303">
        <f t="shared" si="27"/>
        <v>0.001141741070455342</v>
      </c>
      <c r="U47" s="304">
        <v>17280</v>
      </c>
      <c r="V47" s="300">
        <v>18361</v>
      </c>
      <c r="W47" s="301">
        <v>4651</v>
      </c>
      <c r="X47" s="300">
        <v>4321</v>
      </c>
      <c r="Y47" s="302">
        <f t="shared" si="28"/>
        <v>44613</v>
      </c>
      <c r="Z47" s="306">
        <f t="shared" si="29"/>
        <v>0.11523546948198948</v>
      </c>
    </row>
    <row r="48" spans="1:26" ht="21" customHeight="1">
      <c r="A48" s="297" t="s">
        <v>505</v>
      </c>
      <c r="B48" s="298" t="s">
        <v>506</v>
      </c>
      <c r="C48" s="299">
        <v>0</v>
      </c>
      <c r="D48" s="300">
        <v>0</v>
      </c>
      <c r="E48" s="301">
        <v>1956</v>
      </c>
      <c r="F48" s="300">
        <v>1850</v>
      </c>
      <c r="G48" s="302">
        <f t="shared" si="6"/>
        <v>3806</v>
      </c>
      <c r="H48" s="303">
        <f t="shared" si="23"/>
        <v>0.000888605398499597</v>
      </c>
      <c r="I48" s="304"/>
      <c r="J48" s="300"/>
      <c r="K48" s="301">
        <v>1837</v>
      </c>
      <c r="L48" s="300">
        <v>1772</v>
      </c>
      <c r="M48" s="302">
        <f t="shared" si="24"/>
        <v>3609</v>
      </c>
      <c r="N48" s="305">
        <f t="shared" si="25"/>
        <v>0.05458575782765318</v>
      </c>
      <c r="O48" s="299"/>
      <c r="P48" s="300"/>
      <c r="Q48" s="301">
        <v>20856</v>
      </c>
      <c r="R48" s="300">
        <v>20258</v>
      </c>
      <c r="S48" s="302">
        <f t="shared" si="26"/>
        <v>41114</v>
      </c>
      <c r="T48" s="303">
        <f t="shared" si="27"/>
        <v>0.000943472733261666</v>
      </c>
      <c r="U48" s="304">
        <v>2210</v>
      </c>
      <c r="V48" s="300">
        <v>2071</v>
      </c>
      <c r="W48" s="301">
        <v>17869</v>
      </c>
      <c r="X48" s="300">
        <v>17179</v>
      </c>
      <c r="Y48" s="302">
        <f t="shared" si="28"/>
        <v>39329</v>
      </c>
      <c r="Z48" s="306">
        <f t="shared" si="29"/>
        <v>0.04538635612397979</v>
      </c>
    </row>
    <row r="49" spans="1:26" ht="21" customHeight="1">
      <c r="A49" s="297" t="s">
        <v>507</v>
      </c>
      <c r="B49" s="298" t="s">
        <v>508</v>
      </c>
      <c r="C49" s="299">
        <v>1538</v>
      </c>
      <c r="D49" s="300">
        <v>1479</v>
      </c>
      <c r="E49" s="301">
        <v>234</v>
      </c>
      <c r="F49" s="300">
        <v>357</v>
      </c>
      <c r="G49" s="302">
        <f t="shared" si="6"/>
        <v>3608</v>
      </c>
      <c r="H49" s="303">
        <f t="shared" si="23"/>
        <v>0.0008423773719880573</v>
      </c>
      <c r="I49" s="304">
        <v>1401</v>
      </c>
      <c r="J49" s="300">
        <v>1382</v>
      </c>
      <c r="K49" s="301">
        <v>331</v>
      </c>
      <c r="L49" s="300">
        <v>595</v>
      </c>
      <c r="M49" s="302">
        <f t="shared" si="24"/>
        <v>3709</v>
      </c>
      <c r="N49" s="305">
        <f t="shared" si="25"/>
        <v>-0.02723105958479377</v>
      </c>
      <c r="O49" s="299">
        <v>18712</v>
      </c>
      <c r="P49" s="300">
        <v>17675</v>
      </c>
      <c r="Q49" s="301">
        <v>1897</v>
      </c>
      <c r="R49" s="300">
        <v>2443</v>
      </c>
      <c r="S49" s="302">
        <f t="shared" si="26"/>
        <v>40727</v>
      </c>
      <c r="T49" s="303">
        <f t="shared" si="27"/>
        <v>0.0009345919639915327</v>
      </c>
      <c r="U49" s="304">
        <v>16618</v>
      </c>
      <c r="V49" s="300">
        <v>16409</v>
      </c>
      <c r="W49" s="301">
        <v>2035</v>
      </c>
      <c r="X49" s="300">
        <v>2816</v>
      </c>
      <c r="Y49" s="302">
        <f t="shared" si="28"/>
        <v>37878</v>
      </c>
      <c r="Z49" s="306">
        <f t="shared" si="29"/>
        <v>0.07521516447542109</v>
      </c>
    </row>
    <row r="50" spans="1:26" ht="21" customHeight="1">
      <c r="A50" s="297" t="s">
        <v>509</v>
      </c>
      <c r="B50" s="298" t="s">
        <v>509</v>
      </c>
      <c r="C50" s="299">
        <v>543</v>
      </c>
      <c r="D50" s="300">
        <v>498</v>
      </c>
      <c r="E50" s="301">
        <v>988</v>
      </c>
      <c r="F50" s="300">
        <v>980</v>
      </c>
      <c r="G50" s="302">
        <f t="shared" si="6"/>
        <v>3009</v>
      </c>
      <c r="H50" s="303">
        <f t="shared" si="23"/>
        <v>0.000702525918046581</v>
      </c>
      <c r="I50" s="304">
        <v>498</v>
      </c>
      <c r="J50" s="300">
        <v>487</v>
      </c>
      <c r="K50" s="301">
        <v>1017</v>
      </c>
      <c r="L50" s="300">
        <v>1067</v>
      </c>
      <c r="M50" s="302">
        <f t="shared" si="24"/>
        <v>3069</v>
      </c>
      <c r="N50" s="305">
        <f t="shared" si="25"/>
        <v>-0.019550342130987275</v>
      </c>
      <c r="O50" s="299">
        <v>5806</v>
      </c>
      <c r="P50" s="300">
        <v>5631</v>
      </c>
      <c r="Q50" s="301">
        <v>8808</v>
      </c>
      <c r="R50" s="300">
        <v>8492</v>
      </c>
      <c r="S50" s="302">
        <f t="shared" si="26"/>
        <v>28737</v>
      </c>
      <c r="T50" s="303">
        <f t="shared" si="27"/>
        <v>0.0006594487506868828</v>
      </c>
      <c r="U50" s="304">
        <v>5288</v>
      </c>
      <c r="V50" s="300">
        <v>5250</v>
      </c>
      <c r="W50" s="301">
        <v>6811</v>
      </c>
      <c r="X50" s="300">
        <v>6515</v>
      </c>
      <c r="Y50" s="302">
        <f t="shared" si="28"/>
        <v>23864</v>
      </c>
      <c r="Z50" s="306">
        <f t="shared" si="29"/>
        <v>0.204198793161247</v>
      </c>
    </row>
    <row r="51" spans="1:26" ht="21" customHeight="1">
      <c r="A51" s="297" t="s">
        <v>510</v>
      </c>
      <c r="B51" s="298" t="s">
        <v>511</v>
      </c>
      <c r="C51" s="299">
        <v>1348</v>
      </c>
      <c r="D51" s="300">
        <v>1296</v>
      </c>
      <c r="E51" s="301">
        <v>169</v>
      </c>
      <c r="F51" s="300">
        <v>162</v>
      </c>
      <c r="G51" s="302">
        <f t="shared" si="6"/>
        <v>2975</v>
      </c>
      <c r="H51" s="303">
        <f t="shared" si="23"/>
        <v>0.000694587772079953</v>
      </c>
      <c r="I51" s="304">
        <v>1585</v>
      </c>
      <c r="J51" s="300">
        <v>1586</v>
      </c>
      <c r="K51" s="301">
        <v>125</v>
      </c>
      <c r="L51" s="300">
        <v>135</v>
      </c>
      <c r="M51" s="302">
        <f t="shared" si="24"/>
        <v>3431</v>
      </c>
      <c r="N51" s="305">
        <f t="shared" si="25"/>
        <v>-0.1329058583503352</v>
      </c>
      <c r="O51" s="299">
        <v>15496</v>
      </c>
      <c r="P51" s="300">
        <v>14931</v>
      </c>
      <c r="Q51" s="301">
        <v>1821</v>
      </c>
      <c r="R51" s="300">
        <v>1725</v>
      </c>
      <c r="S51" s="302">
        <f t="shared" si="26"/>
        <v>33973</v>
      </c>
      <c r="T51" s="303">
        <f t="shared" si="27"/>
        <v>0.0007796030346621243</v>
      </c>
      <c r="U51" s="304">
        <v>16129</v>
      </c>
      <c r="V51" s="300">
        <v>15679</v>
      </c>
      <c r="W51" s="301">
        <v>2228</v>
      </c>
      <c r="X51" s="300">
        <v>1807</v>
      </c>
      <c r="Y51" s="302">
        <f t="shared" si="28"/>
        <v>35843</v>
      </c>
      <c r="Z51" s="306">
        <f t="shared" si="29"/>
        <v>-0.05217197221214742</v>
      </c>
    </row>
    <row r="52" spans="1:26" ht="21" customHeight="1">
      <c r="A52" s="297" t="s">
        <v>512</v>
      </c>
      <c r="B52" s="298" t="s">
        <v>512</v>
      </c>
      <c r="C52" s="299">
        <v>1400</v>
      </c>
      <c r="D52" s="300">
        <v>1341</v>
      </c>
      <c r="E52" s="301">
        <v>93</v>
      </c>
      <c r="F52" s="300">
        <v>82</v>
      </c>
      <c r="G52" s="302">
        <f t="shared" si="6"/>
        <v>2916</v>
      </c>
      <c r="H52" s="303">
        <f t="shared" si="23"/>
        <v>0.0006808127540790397</v>
      </c>
      <c r="I52" s="304">
        <v>1478</v>
      </c>
      <c r="J52" s="300">
        <v>1432</v>
      </c>
      <c r="K52" s="301">
        <v>97</v>
      </c>
      <c r="L52" s="300">
        <v>85</v>
      </c>
      <c r="M52" s="302">
        <f t="shared" si="24"/>
        <v>3092</v>
      </c>
      <c r="N52" s="305">
        <f t="shared" si="25"/>
        <v>-0.056921086675291055</v>
      </c>
      <c r="O52" s="299">
        <v>16057</v>
      </c>
      <c r="P52" s="300">
        <v>15255</v>
      </c>
      <c r="Q52" s="301">
        <v>631</v>
      </c>
      <c r="R52" s="300">
        <v>710</v>
      </c>
      <c r="S52" s="302">
        <f t="shared" si="26"/>
        <v>32653</v>
      </c>
      <c r="T52" s="303">
        <f t="shared" si="27"/>
        <v>0.0007493120387019795</v>
      </c>
      <c r="U52" s="304">
        <v>14023</v>
      </c>
      <c r="V52" s="300">
        <v>13769</v>
      </c>
      <c r="W52" s="301">
        <v>921</v>
      </c>
      <c r="X52" s="300">
        <v>966</v>
      </c>
      <c r="Y52" s="302">
        <f t="shared" si="28"/>
        <v>29679</v>
      </c>
      <c r="Z52" s="306">
        <f t="shared" si="29"/>
        <v>0.1002055325314195</v>
      </c>
    </row>
    <row r="53" spans="1:26" ht="21" customHeight="1">
      <c r="A53" s="297" t="s">
        <v>513</v>
      </c>
      <c r="B53" s="298" t="s">
        <v>514</v>
      </c>
      <c r="C53" s="299">
        <v>159</v>
      </c>
      <c r="D53" s="300">
        <v>172</v>
      </c>
      <c r="E53" s="301">
        <v>1126</v>
      </c>
      <c r="F53" s="300">
        <v>1214</v>
      </c>
      <c r="G53" s="302">
        <f t="shared" si="6"/>
        <v>2671</v>
      </c>
      <c r="H53" s="303">
        <f t="shared" si="23"/>
        <v>0.0006236114081430435</v>
      </c>
      <c r="I53" s="304">
        <v>480</v>
      </c>
      <c r="J53" s="300">
        <v>423</v>
      </c>
      <c r="K53" s="301">
        <v>681</v>
      </c>
      <c r="L53" s="300">
        <v>727</v>
      </c>
      <c r="M53" s="302">
        <f t="shared" si="24"/>
        <v>2311</v>
      </c>
      <c r="N53" s="305">
        <f t="shared" si="25"/>
        <v>0.15577672003461696</v>
      </c>
      <c r="O53" s="299">
        <v>5025</v>
      </c>
      <c r="P53" s="300">
        <v>4253</v>
      </c>
      <c r="Q53" s="301">
        <v>13154</v>
      </c>
      <c r="R53" s="300">
        <v>12658</v>
      </c>
      <c r="S53" s="302">
        <f t="shared" si="26"/>
        <v>35090</v>
      </c>
      <c r="T53" s="303">
        <f t="shared" si="27"/>
        <v>0.0008052356426071864</v>
      </c>
      <c r="U53" s="304">
        <v>5858</v>
      </c>
      <c r="V53" s="300">
        <v>5035</v>
      </c>
      <c r="W53" s="301">
        <v>8813</v>
      </c>
      <c r="X53" s="300">
        <v>8626</v>
      </c>
      <c r="Y53" s="302">
        <f t="shared" si="28"/>
        <v>28332</v>
      </c>
      <c r="Z53" s="306">
        <f t="shared" si="29"/>
        <v>0.2385288719469152</v>
      </c>
    </row>
    <row r="54" spans="1:26" ht="21" customHeight="1">
      <c r="A54" s="297" t="s">
        <v>515</v>
      </c>
      <c r="B54" s="298" t="s">
        <v>516</v>
      </c>
      <c r="C54" s="299">
        <v>564</v>
      </c>
      <c r="D54" s="300">
        <v>776</v>
      </c>
      <c r="E54" s="301">
        <v>563</v>
      </c>
      <c r="F54" s="300">
        <v>749</v>
      </c>
      <c r="G54" s="302">
        <f t="shared" si="6"/>
        <v>2652</v>
      </c>
      <c r="H54" s="303">
        <f aca="true" t="shared" si="30" ref="H54:H67">G54/$G$10</f>
        <v>0.0006191753853969867</v>
      </c>
      <c r="I54" s="304">
        <v>1740</v>
      </c>
      <c r="J54" s="300">
        <v>1819</v>
      </c>
      <c r="K54" s="301">
        <v>1114</v>
      </c>
      <c r="L54" s="300">
        <v>1222</v>
      </c>
      <c r="M54" s="302">
        <f aca="true" t="shared" si="31" ref="M54:M67">SUM(I54:L54)</f>
        <v>5895</v>
      </c>
      <c r="N54" s="305">
        <f aca="true" t="shared" si="32" ref="N54:N67">IF(ISERROR(G54/M54-1),"         /0",(G54/M54-1))</f>
        <v>-0.5501272264631043</v>
      </c>
      <c r="O54" s="299">
        <v>10387</v>
      </c>
      <c r="P54" s="300">
        <v>11237</v>
      </c>
      <c r="Q54" s="301">
        <v>10541</v>
      </c>
      <c r="R54" s="300">
        <v>11269</v>
      </c>
      <c r="S54" s="302">
        <f aca="true" t="shared" si="33" ref="S54:S67">SUM(O54:R54)</f>
        <v>43434</v>
      </c>
      <c r="T54" s="303">
        <f aca="true" t="shared" si="34" ref="T54:T67">S54/$S$10</f>
        <v>0.000996711453434042</v>
      </c>
      <c r="U54" s="304">
        <v>14606</v>
      </c>
      <c r="V54" s="300">
        <v>15059</v>
      </c>
      <c r="W54" s="301">
        <v>17583</v>
      </c>
      <c r="X54" s="300">
        <v>18171</v>
      </c>
      <c r="Y54" s="302">
        <f aca="true" t="shared" si="35" ref="Y54:Y67">SUM(U54:X54)</f>
        <v>65419</v>
      </c>
      <c r="Z54" s="306">
        <f aca="true" t="shared" si="36" ref="Z54:Z67">IF(ISERROR(S54/Y54-1),"         /0",IF(S54/Y54&gt;5,"  *  ",(S54/Y54-1)))</f>
        <v>-0.3360644461089286</v>
      </c>
    </row>
    <row r="55" spans="1:26" ht="21" customHeight="1">
      <c r="A55" s="297" t="s">
        <v>517</v>
      </c>
      <c r="B55" s="298" t="s">
        <v>518</v>
      </c>
      <c r="C55" s="299">
        <v>1241</v>
      </c>
      <c r="D55" s="300">
        <v>1159</v>
      </c>
      <c r="E55" s="301">
        <v>37</v>
      </c>
      <c r="F55" s="300">
        <v>16</v>
      </c>
      <c r="G55" s="302">
        <f t="shared" si="6"/>
        <v>2453</v>
      </c>
      <c r="H55" s="303">
        <f t="shared" si="30"/>
        <v>0.0005727138840040755</v>
      </c>
      <c r="I55" s="304">
        <v>987</v>
      </c>
      <c r="J55" s="300">
        <v>872</v>
      </c>
      <c r="K55" s="301">
        <v>4</v>
      </c>
      <c r="L55" s="300">
        <v>6</v>
      </c>
      <c r="M55" s="302">
        <f t="shared" si="31"/>
        <v>1869</v>
      </c>
      <c r="N55" s="305">
        <f t="shared" si="32"/>
        <v>0.31246655965757086</v>
      </c>
      <c r="O55" s="299">
        <v>12229</v>
      </c>
      <c r="P55" s="300">
        <v>10955</v>
      </c>
      <c r="Q55" s="301">
        <v>116</v>
      </c>
      <c r="R55" s="300">
        <v>79</v>
      </c>
      <c r="S55" s="302">
        <f t="shared" si="33"/>
        <v>23379</v>
      </c>
      <c r="T55" s="303">
        <f t="shared" si="34"/>
        <v>0.000536494844357749</v>
      </c>
      <c r="U55" s="304">
        <v>7029</v>
      </c>
      <c r="V55" s="300">
        <v>6291</v>
      </c>
      <c r="W55" s="301">
        <v>70</v>
      </c>
      <c r="X55" s="300">
        <v>67</v>
      </c>
      <c r="Y55" s="302">
        <f t="shared" si="35"/>
        <v>13457</v>
      </c>
      <c r="Z55" s="306">
        <f t="shared" si="36"/>
        <v>0.7373114364271383</v>
      </c>
    </row>
    <row r="56" spans="1:26" ht="21" customHeight="1">
      <c r="A56" s="297" t="s">
        <v>519</v>
      </c>
      <c r="B56" s="298" t="s">
        <v>520</v>
      </c>
      <c r="C56" s="299">
        <v>1099</v>
      </c>
      <c r="D56" s="300">
        <v>1123</v>
      </c>
      <c r="E56" s="301">
        <v>52</v>
      </c>
      <c r="F56" s="300">
        <v>159</v>
      </c>
      <c r="G56" s="302">
        <f t="shared" si="6"/>
        <v>2433</v>
      </c>
      <c r="H56" s="303">
        <f t="shared" si="30"/>
        <v>0.0005680443863766473</v>
      </c>
      <c r="I56" s="304">
        <v>830</v>
      </c>
      <c r="J56" s="300">
        <v>982</v>
      </c>
      <c r="K56" s="301">
        <v>194</v>
      </c>
      <c r="L56" s="300">
        <v>790</v>
      </c>
      <c r="M56" s="302">
        <f t="shared" si="31"/>
        <v>2796</v>
      </c>
      <c r="N56" s="305">
        <f t="shared" si="32"/>
        <v>-0.12982832618025753</v>
      </c>
      <c r="O56" s="299">
        <v>11156</v>
      </c>
      <c r="P56" s="300">
        <v>11344</v>
      </c>
      <c r="Q56" s="301">
        <v>502</v>
      </c>
      <c r="R56" s="300">
        <v>1792</v>
      </c>
      <c r="S56" s="302">
        <f t="shared" si="33"/>
        <v>24794</v>
      </c>
      <c r="T56" s="303">
        <f t="shared" si="34"/>
        <v>0.0005689658741180559</v>
      </c>
      <c r="U56" s="304">
        <v>10147</v>
      </c>
      <c r="V56" s="300">
        <v>10749</v>
      </c>
      <c r="W56" s="301">
        <v>809</v>
      </c>
      <c r="X56" s="300">
        <v>2600</v>
      </c>
      <c r="Y56" s="302">
        <f t="shared" si="35"/>
        <v>24305</v>
      </c>
      <c r="Z56" s="306">
        <f t="shared" si="36"/>
        <v>0.020119317012960325</v>
      </c>
    </row>
    <row r="57" spans="1:26" ht="21" customHeight="1">
      <c r="A57" s="297" t="s">
        <v>521</v>
      </c>
      <c r="B57" s="298" t="s">
        <v>522</v>
      </c>
      <c r="C57" s="299">
        <v>933</v>
      </c>
      <c r="D57" s="300">
        <v>1111</v>
      </c>
      <c r="E57" s="301">
        <v>1</v>
      </c>
      <c r="F57" s="300">
        <v>1</v>
      </c>
      <c r="G57" s="302">
        <f t="shared" si="6"/>
        <v>2046</v>
      </c>
      <c r="H57" s="303">
        <f t="shared" si="30"/>
        <v>0.0004776896072859105</v>
      </c>
      <c r="I57" s="304">
        <v>932</v>
      </c>
      <c r="J57" s="300">
        <v>1254</v>
      </c>
      <c r="K57" s="301">
        <v>3</v>
      </c>
      <c r="L57" s="300">
        <v>21</v>
      </c>
      <c r="M57" s="302">
        <f t="shared" si="31"/>
        <v>2210</v>
      </c>
      <c r="N57" s="305">
        <f t="shared" si="32"/>
        <v>-0.07420814479638005</v>
      </c>
      <c r="O57" s="299">
        <v>10067</v>
      </c>
      <c r="P57" s="300">
        <v>11617</v>
      </c>
      <c r="Q57" s="301">
        <v>80</v>
      </c>
      <c r="R57" s="300">
        <v>79</v>
      </c>
      <c r="S57" s="302">
        <f t="shared" si="33"/>
        <v>21843</v>
      </c>
      <c r="T57" s="303">
        <f t="shared" si="34"/>
        <v>0.0005012471399677621</v>
      </c>
      <c r="U57" s="304">
        <v>7495</v>
      </c>
      <c r="V57" s="300">
        <v>8583</v>
      </c>
      <c r="W57" s="301">
        <v>332</v>
      </c>
      <c r="X57" s="300">
        <v>293</v>
      </c>
      <c r="Y57" s="302">
        <f t="shared" si="35"/>
        <v>16703</v>
      </c>
      <c r="Z57" s="306">
        <f t="shared" si="36"/>
        <v>0.30772915045201454</v>
      </c>
    </row>
    <row r="58" spans="1:26" ht="21" customHeight="1">
      <c r="A58" s="297" t="s">
        <v>523</v>
      </c>
      <c r="B58" s="298" t="s">
        <v>523</v>
      </c>
      <c r="C58" s="299">
        <v>850</v>
      </c>
      <c r="D58" s="300">
        <v>789</v>
      </c>
      <c r="E58" s="301">
        <v>63</v>
      </c>
      <c r="F58" s="300">
        <v>46</v>
      </c>
      <c r="G58" s="302">
        <f t="shared" si="6"/>
        <v>1748</v>
      </c>
      <c r="H58" s="303">
        <f t="shared" si="30"/>
        <v>0.00040811409263722954</v>
      </c>
      <c r="I58" s="304">
        <v>692</v>
      </c>
      <c r="J58" s="300">
        <v>713</v>
      </c>
      <c r="K58" s="301">
        <v>68</v>
      </c>
      <c r="L58" s="300">
        <v>104</v>
      </c>
      <c r="M58" s="302">
        <f t="shared" si="31"/>
        <v>1577</v>
      </c>
      <c r="N58" s="305">
        <f t="shared" si="32"/>
        <v>0.10843373493975905</v>
      </c>
      <c r="O58" s="299">
        <v>8697</v>
      </c>
      <c r="P58" s="300">
        <v>9002</v>
      </c>
      <c r="Q58" s="301">
        <v>555</v>
      </c>
      <c r="R58" s="300">
        <v>384</v>
      </c>
      <c r="S58" s="302">
        <f t="shared" si="33"/>
        <v>18638</v>
      </c>
      <c r="T58" s="303">
        <f t="shared" si="34"/>
        <v>0.0004276996838675617</v>
      </c>
      <c r="U58" s="304">
        <v>5740</v>
      </c>
      <c r="V58" s="300">
        <v>6242</v>
      </c>
      <c r="W58" s="301">
        <v>792</v>
      </c>
      <c r="X58" s="300">
        <v>400</v>
      </c>
      <c r="Y58" s="302">
        <f t="shared" si="35"/>
        <v>13174</v>
      </c>
      <c r="Z58" s="306">
        <f t="shared" si="36"/>
        <v>0.4147563382419919</v>
      </c>
    </row>
    <row r="59" spans="1:26" ht="21" customHeight="1">
      <c r="A59" s="297" t="s">
        <v>524</v>
      </c>
      <c r="B59" s="298" t="s">
        <v>525</v>
      </c>
      <c r="C59" s="299">
        <v>0</v>
      </c>
      <c r="D59" s="300">
        <v>0</v>
      </c>
      <c r="E59" s="301">
        <v>862</v>
      </c>
      <c r="F59" s="300">
        <v>838</v>
      </c>
      <c r="G59" s="302">
        <f t="shared" si="6"/>
        <v>1700</v>
      </c>
      <c r="H59" s="303">
        <f t="shared" si="30"/>
        <v>0.00039690729833140174</v>
      </c>
      <c r="I59" s="304"/>
      <c r="J59" s="300"/>
      <c r="K59" s="301">
        <v>850</v>
      </c>
      <c r="L59" s="300">
        <v>873</v>
      </c>
      <c r="M59" s="302">
        <f t="shared" si="31"/>
        <v>1723</v>
      </c>
      <c r="N59" s="305">
        <f t="shared" si="32"/>
        <v>-0.013348810214741769</v>
      </c>
      <c r="O59" s="299"/>
      <c r="P59" s="300"/>
      <c r="Q59" s="301">
        <v>9264</v>
      </c>
      <c r="R59" s="300">
        <v>9665</v>
      </c>
      <c r="S59" s="302">
        <f t="shared" si="33"/>
        <v>18929</v>
      </c>
      <c r="T59" s="303">
        <f t="shared" si="34"/>
        <v>0.00043437747161332094</v>
      </c>
      <c r="U59" s="304">
        <v>885</v>
      </c>
      <c r="V59" s="300">
        <v>1048</v>
      </c>
      <c r="W59" s="301">
        <v>8142</v>
      </c>
      <c r="X59" s="300">
        <v>8424</v>
      </c>
      <c r="Y59" s="302">
        <f t="shared" si="35"/>
        <v>18499</v>
      </c>
      <c r="Z59" s="306">
        <f t="shared" si="36"/>
        <v>0.023244499702686605</v>
      </c>
    </row>
    <row r="60" spans="1:26" ht="21" customHeight="1">
      <c r="A60" s="297" t="s">
        <v>526</v>
      </c>
      <c r="B60" s="298" t="s">
        <v>526</v>
      </c>
      <c r="C60" s="299">
        <v>427</v>
      </c>
      <c r="D60" s="300">
        <v>401</v>
      </c>
      <c r="E60" s="301">
        <v>287</v>
      </c>
      <c r="F60" s="300">
        <v>226</v>
      </c>
      <c r="G60" s="302">
        <f t="shared" si="6"/>
        <v>1341</v>
      </c>
      <c r="H60" s="303">
        <f t="shared" si="30"/>
        <v>0.00031308981591906453</v>
      </c>
      <c r="I60" s="304">
        <v>410</v>
      </c>
      <c r="J60" s="300">
        <v>395</v>
      </c>
      <c r="K60" s="301">
        <v>337</v>
      </c>
      <c r="L60" s="300">
        <v>323</v>
      </c>
      <c r="M60" s="302">
        <f t="shared" si="31"/>
        <v>1465</v>
      </c>
      <c r="N60" s="305">
        <f t="shared" si="32"/>
        <v>-0.08464163822525594</v>
      </c>
      <c r="O60" s="299">
        <v>4701</v>
      </c>
      <c r="P60" s="300">
        <v>4222</v>
      </c>
      <c r="Q60" s="301">
        <v>2186</v>
      </c>
      <c r="R60" s="300">
        <v>2014</v>
      </c>
      <c r="S60" s="302">
        <f t="shared" si="33"/>
        <v>13123</v>
      </c>
      <c r="T60" s="303">
        <f t="shared" si="34"/>
        <v>0.00030114298483710766</v>
      </c>
      <c r="U60" s="304">
        <v>5196</v>
      </c>
      <c r="V60" s="300">
        <v>4860</v>
      </c>
      <c r="W60" s="301">
        <v>424</v>
      </c>
      <c r="X60" s="300">
        <v>386</v>
      </c>
      <c r="Y60" s="302">
        <f t="shared" si="35"/>
        <v>10866</v>
      </c>
      <c r="Z60" s="306">
        <f t="shared" si="36"/>
        <v>0.20771212957850183</v>
      </c>
    </row>
    <row r="61" spans="1:26" ht="21" customHeight="1">
      <c r="A61" s="297" t="s">
        <v>527</v>
      </c>
      <c r="B61" s="298" t="s">
        <v>528</v>
      </c>
      <c r="C61" s="299">
        <v>0</v>
      </c>
      <c r="D61" s="300">
        <v>0</v>
      </c>
      <c r="E61" s="301">
        <v>663</v>
      </c>
      <c r="F61" s="300">
        <v>572</v>
      </c>
      <c r="G61" s="302">
        <f t="shared" si="6"/>
        <v>1235</v>
      </c>
      <c r="H61" s="303">
        <f t="shared" si="30"/>
        <v>0.00028834147849369476</v>
      </c>
      <c r="I61" s="304"/>
      <c r="J61" s="300"/>
      <c r="K61" s="301">
        <v>456</v>
      </c>
      <c r="L61" s="300">
        <v>446</v>
      </c>
      <c r="M61" s="302">
        <f t="shared" si="31"/>
        <v>902</v>
      </c>
      <c r="N61" s="305">
        <f t="shared" si="32"/>
        <v>0.3691796008869179</v>
      </c>
      <c r="O61" s="299"/>
      <c r="P61" s="300"/>
      <c r="Q61" s="301">
        <v>6318</v>
      </c>
      <c r="R61" s="300">
        <v>6142</v>
      </c>
      <c r="S61" s="302">
        <f t="shared" si="33"/>
        <v>12460</v>
      </c>
      <c r="T61" s="303">
        <f t="shared" si="34"/>
        <v>0.0002859286436843985</v>
      </c>
      <c r="U61" s="304"/>
      <c r="V61" s="300"/>
      <c r="W61" s="301">
        <v>4723</v>
      </c>
      <c r="X61" s="300">
        <v>5044</v>
      </c>
      <c r="Y61" s="302">
        <f t="shared" si="35"/>
        <v>9767</v>
      </c>
      <c r="Z61" s="306">
        <f t="shared" si="36"/>
        <v>0.27572437800757643</v>
      </c>
    </row>
    <row r="62" spans="1:26" ht="21" customHeight="1">
      <c r="A62" s="297" t="s">
        <v>529</v>
      </c>
      <c r="B62" s="298" t="s">
        <v>529</v>
      </c>
      <c r="C62" s="299">
        <v>0</v>
      </c>
      <c r="D62" s="300">
        <v>0</v>
      </c>
      <c r="E62" s="301">
        <v>621</v>
      </c>
      <c r="F62" s="300">
        <v>536</v>
      </c>
      <c r="G62" s="302">
        <f t="shared" si="6"/>
        <v>1157</v>
      </c>
      <c r="H62" s="303">
        <f t="shared" si="30"/>
        <v>0.0002701304377467246</v>
      </c>
      <c r="I62" s="304"/>
      <c r="J62" s="300"/>
      <c r="K62" s="301">
        <v>459</v>
      </c>
      <c r="L62" s="300">
        <v>432</v>
      </c>
      <c r="M62" s="302">
        <f t="shared" si="31"/>
        <v>891</v>
      </c>
      <c r="N62" s="305">
        <f t="shared" si="32"/>
        <v>0.29854096520763185</v>
      </c>
      <c r="O62" s="299"/>
      <c r="P62" s="300"/>
      <c r="Q62" s="301">
        <v>5990</v>
      </c>
      <c r="R62" s="300">
        <v>5582</v>
      </c>
      <c r="S62" s="302">
        <f t="shared" si="33"/>
        <v>11572</v>
      </c>
      <c r="T62" s="303">
        <f t="shared" si="34"/>
        <v>0.0002655510645839373</v>
      </c>
      <c r="U62" s="304"/>
      <c r="V62" s="300"/>
      <c r="W62" s="301">
        <v>4883</v>
      </c>
      <c r="X62" s="300">
        <v>4379</v>
      </c>
      <c r="Y62" s="302">
        <f t="shared" si="35"/>
        <v>9262</v>
      </c>
      <c r="Z62" s="306">
        <f t="shared" si="36"/>
        <v>0.24940617577197144</v>
      </c>
    </row>
    <row r="63" spans="1:26" ht="21" customHeight="1">
      <c r="A63" s="297" t="s">
        <v>507</v>
      </c>
      <c r="B63" s="298" t="s">
        <v>530</v>
      </c>
      <c r="C63" s="299">
        <v>0</v>
      </c>
      <c r="D63" s="300">
        <v>0</v>
      </c>
      <c r="E63" s="301">
        <v>556</v>
      </c>
      <c r="F63" s="300">
        <v>591</v>
      </c>
      <c r="G63" s="302">
        <f t="shared" si="6"/>
        <v>1147</v>
      </c>
      <c r="H63" s="303">
        <f t="shared" si="30"/>
        <v>0.00026779568893301045</v>
      </c>
      <c r="I63" s="304"/>
      <c r="J63" s="300"/>
      <c r="K63" s="301">
        <v>714</v>
      </c>
      <c r="L63" s="300">
        <v>696</v>
      </c>
      <c r="M63" s="302">
        <f t="shared" si="31"/>
        <v>1410</v>
      </c>
      <c r="N63" s="305">
        <f t="shared" si="32"/>
        <v>-0.18652482269503545</v>
      </c>
      <c r="O63" s="299"/>
      <c r="P63" s="300"/>
      <c r="Q63" s="301">
        <v>6244</v>
      </c>
      <c r="R63" s="300">
        <v>6185</v>
      </c>
      <c r="S63" s="302">
        <f t="shared" si="33"/>
        <v>12429</v>
      </c>
      <c r="T63" s="303">
        <f t="shared" si="34"/>
        <v>0.00028521726423381933</v>
      </c>
      <c r="U63" s="304"/>
      <c r="V63" s="300"/>
      <c r="W63" s="301">
        <v>6194</v>
      </c>
      <c r="X63" s="300">
        <v>6085</v>
      </c>
      <c r="Y63" s="302">
        <f t="shared" si="35"/>
        <v>12279</v>
      </c>
      <c r="Z63" s="306">
        <f t="shared" si="36"/>
        <v>0.012215978499877878</v>
      </c>
    </row>
    <row r="64" spans="1:26" ht="21" customHeight="1">
      <c r="A64" s="297" t="s">
        <v>531</v>
      </c>
      <c r="B64" s="298" t="s">
        <v>531</v>
      </c>
      <c r="C64" s="299">
        <v>398</v>
      </c>
      <c r="D64" s="300">
        <v>409</v>
      </c>
      <c r="E64" s="301">
        <v>157</v>
      </c>
      <c r="F64" s="300">
        <v>138</v>
      </c>
      <c r="G64" s="302">
        <f t="shared" si="6"/>
        <v>1102</v>
      </c>
      <c r="H64" s="303">
        <f t="shared" si="30"/>
        <v>0.00025728931927129686</v>
      </c>
      <c r="I64" s="304">
        <v>457</v>
      </c>
      <c r="J64" s="300">
        <v>431</v>
      </c>
      <c r="K64" s="301">
        <v>49</v>
      </c>
      <c r="L64" s="300">
        <v>46</v>
      </c>
      <c r="M64" s="302">
        <f t="shared" si="31"/>
        <v>983</v>
      </c>
      <c r="N64" s="305">
        <f t="shared" si="32"/>
        <v>0.12105798575788396</v>
      </c>
      <c r="O64" s="299">
        <v>4512</v>
      </c>
      <c r="P64" s="300">
        <v>4614</v>
      </c>
      <c r="Q64" s="301">
        <v>731</v>
      </c>
      <c r="R64" s="300">
        <v>711</v>
      </c>
      <c r="S64" s="302">
        <f t="shared" si="33"/>
        <v>10568</v>
      </c>
      <c r="T64" s="303">
        <f t="shared" si="34"/>
        <v>0.0002425115494748574</v>
      </c>
      <c r="U64" s="304">
        <v>6221</v>
      </c>
      <c r="V64" s="300">
        <v>5557</v>
      </c>
      <c r="W64" s="301">
        <v>266</v>
      </c>
      <c r="X64" s="300">
        <v>264</v>
      </c>
      <c r="Y64" s="302">
        <f t="shared" si="35"/>
        <v>12308</v>
      </c>
      <c r="Z64" s="306">
        <f t="shared" si="36"/>
        <v>-0.14137146571335713</v>
      </c>
    </row>
    <row r="65" spans="1:26" ht="21" customHeight="1">
      <c r="A65" s="297" t="s">
        <v>532</v>
      </c>
      <c r="B65" s="298" t="s">
        <v>533</v>
      </c>
      <c r="C65" s="299">
        <v>424</v>
      </c>
      <c r="D65" s="300">
        <v>523</v>
      </c>
      <c r="E65" s="301">
        <v>70</v>
      </c>
      <c r="F65" s="300">
        <v>74</v>
      </c>
      <c r="G65" s="302">
        <f t="shared" si="6"/>
        <v>1091</v>
      </c>
      <c r="H65" s="303">
        <f t="shared" si="30"/>
        <v>0.00025472109557621135</v>
      </c>
      <c r="I65" s="304">
        <v>531</v>
      </c>
      <c r="J65" s="300">
        <v>629</v>
      </c>
      <c r="K65" s="301">
        <v>35</v>
      </c>
      <c r="L65" s="300">
        <v>28</v>
      </c>
      <c r="M65" s="302">
        <f t="shared" si="31"/>
        <v>1223</v>
      </c>
      <c r="N65" s="305">
        <f t="shared" si="32"/>
        <v>-0.10793131643499587</v>
      </c>
      <c r="O65" s="299">
        <v>5321</v>
      </c>
      <c r="P65" s="300">
        <v>6644</v>
      </c>
      <c r="Q65" s="301">
        <v>1085</v>
      </c>
      <c r="R65" s="300">
        <v>1165</v>
      </c>
      <c r="S65" s="302">
        <f t="shared" si="33"/>
        <v>14215</v>
      </c>
      <c r="T65" s="303">
        <f t="shared" si="34"/>
        <v>0.0003262018996768639</v>
      </c>
      <c r="U65" s="304">
        <v>4792</v>
      </c>
      <c r="V65" s="300">
        <v>6378</v>
      </c>
      <c r="W65" s="301">
        <v>467</v>
      </c>
      <c r="X65" s="300">
        <v>484</v>
      </c>
      <c r="Y65" s="302">
        <f t="shared" si="35"/>
        <v>12121</v>
      </c>
      <c r="Z65" s="306">
        <f t="shared" si="36"/>
        <v>0.17275802326540712</v>
      </c>
    </row>
    <row r="66" spans="1:26" ht="21" customHeight="1">
      <c r="A66" s="297" t="s">
        <v>534</v>
      </c>
      <c r="B66" s="298" t="s">
        <v>535</v>
      </c>
      <c r="C66" s="299">
        <v>0</v>
      </c>
      <c r="D66" s="300">
        <v>0</v>
      </c>
      <c r="E66" s="301">
        <v>492</v>
      </c>
      <c r="F66" s="300">
        <v>423</v>
      </c>
      <c r="G66" s="302">
        <f t="shared" si="6"/>
        <v>915</v>
      </c>
      <c r="H66" s="303">
        <f t="shared" si="30"/>
        <v>0.0002136295164548427</v>
      </c>
      <c r="I66" s="304"/>
      <c r="J66" s="300"/>
      <c r="K66" s="301">
        <v>362</v>
      </c>
      <c r="L66" s="300">
        <v>377</v>
      </c>
      <c r="M66" s="302">
        <f t="shared" si="31"/>
        <v>739</v>
      </c>
      <c r="N66" s="305">
        <f t="shared" si="32"/>
        <v>0.23815967523680648</v>
      </c>
      <c r="O66" s="299"/>
      <c r="P66" s="300"/>
      <c r="Q66" s="301">
        <v>4306</v>
      </c>
      <c r="R66" s="300">
        <v>4329</v>
      </c>
      <c r="S66" s="302">
        <f t="shared" si="33"/>
        <v>8635</v>
      </c>
      <c r="T66" s="303">
        <f t="shared" si="34"/>
        <v>0.00019815359857261483</v>
      </c>
      <c r="U66" s="304"/>
      <c r="V66" s="300"/>
      <c r="W66" s="301">
        <v>2921</v>
      </c>
      <c r="X66" s="300">
        <v>3185</v>
      </c>
      <c r="Y66" s="302">
        <f t="shared" si="35"/>
        <v>6106</v>
      </c>
      <c r="Z66" s="306">
        <f t="shared" si="36"/>
        <v>0.414182771044874</v>
      </c>
    </row>
    <row r="67" spans="1:26" ht="21" customHeight="1" thickBot="1">
      <c r="A67" s="307" t="s">
        <v>48</v>
      </c>
      <c r="B67" s="308" t="s">
        <v>48</v>
      </c>
      <c r="C67" s="309">
        <v>842</v>
      </c>
      <c r="D67" s="310">
        <v>797</v>
      </c>
      <c r="E67" s="311">
        <v>6690</v>
      </c>
      <c r="F67" s="310">
        <v>6586</v>
      </c>
      <c r="G67" s="312">
        <f t="shared" si="6"/>
        <v>14915</v>
      </c>
      <c r="H67" s="313">
        <f t="shared" si="30"/>
        <v>0.0034822778556546216</v>
      </c>
      <c r="I67" s="314">
        <v>602</v>
      </c>
      <c r="J67" s="310">
        <v>525</v>
      </c>
      <c r="K67" s="311">
        <v>5722</v>
      </c>
      <c r="L67" s="310">
        <v>5620</v>
      </c>
      <c r="M67" s="312">
        <f t="shared" si="31"/>
        <v>12469</v>
      </c>
      <c r="N67" s="315">
        <f t="shared" si="32"/>
        <v>0.19616649290239785</v>
      </c>
      <c r="O67" s="309">
        <v>10083</v>
      </c>
      <c r="P67" s="310">
        <v>9209</v>
      </c>
      <c r="Q67" s="311">
        <v>62264</v>
      </c>
      <c r="R67" s="310">
        <v>63209</v>
      </c>
      <c r="S67" s="312">
        <f t="shared" si="33"/>
        <v>144765</v>
      </c>
      <c r="T67" s="313">
        <f t="shared" si="34"/>
        <v>0.003322027295583623</v>
      </c>
      <c r="U67" s="314">
        <v>11228</v>
      </c>
      <c r="V67" s="310">
        <v>9912</v>
      </c>
      <c r="W67" s="311">
        <v>52915</v>
      </c>
      <c r="X67" s="310">
        <v>53672</v>
      </c>
      <c r="Y67" s="312">
        <f t="shared" si="35"/>
        <v>127727</v>
      </c>
      <c r="Z67" s="316">
        <f t="shared" si="36"/>
        <v>0.13339387913283796</v>
      </c>
    </row>
    <row r="68" spans="1:2" ht="9" customHeight="1" thickTop="1">
      <c r="A68" s="80"/>
      <c r="B68" s="80"/>
    </row>
    <row r="69" spans="1:2" ht="15">
      <c r="A69" s="80" t="s">
        <v>132</v>
      </c>
      <c r="B69" s="80"/>
    </row>
  </sheetData>
  <sheetProtection/>
  <mergeCells count="27">
    <mergeCell ref="Y1:Z1"/>
    <mergeCell ref="A4:Z4"/>
    <mergeCell ref="A5:Z5"/>
    <mergeCell ref="A6:A9"/>
    <mergeCell ref="C6:N6"/>
    <mergeCell ref="O6:Z6"/>
    <mergeCell ref="C7:G7"/>
    <mergeCell ref="H7:H9"/>
    <mergeCell ref="I7:M7"/>
    <mergeCell ref="N7:N9"/>
    <mergeCell ref="Y8:Y9"/>
    <mergeCell ref="O7:S7"/>
    <mergeCell ref="T7:T9"/>
    <mergeCell ref="U7:Y7"/>
    <mergeCell ref="Z7:Z9"/>
    <mergeCell ref="C8:D8"/>
    <mergeCell ref="E8:F8"/>
    <mergeCell ref="G8:G9"/>
    <mergeCell ref="I8:J8"/>
    <mergeCell ref="K8:L8"/>
    <mergeCell ref="B6:B9"/>
    <mergeCell ref="O8:P8"/>
    <mergeCell ref="Q8:R8"/>
    <mergeCell ref="S8:S9"/>
    <mergeCell ref="U8:V8"/>
    <mergeCell ref="W8:X8"/>
    <mergeCell ref="M8:M9"/>
  </mergeCells>
  <conditionalFormatting sqref="Z4 N4 N6 Z6 Z68:Z65536 N68:N65536">
    <cfRule type="cellIs" priority="7" dxfId="97" operator="lessThan" stopIfTrue="1">
      <formula>0</formula>
    </cfRule>
  </conditionalFormatting>
  <conditionalFormatting sqref="N10:N67 Z10:Z67">
    <cfRule type="cellIs" priority="8" dxfId="97" operator="lessThan" stopIfTrue="1">
      <formula>0</formula>
    </cfRule>
    <cfRule type="cellIs" priority="9" dxfId="99" operator="greaterThanOrEqual" stopIfTrue="1">
      <formula>0</formula>
    </cfRule>
  </conditionalFormatting>
  <conditionalFormatting sqref="H7:H9">
    <cfRule type="cellIs" priority="4" dxfId="97" operator="lessThan" stopIfTrue="1">
      <formula>0</formula>
    </cfRule>
  </conditionalFormatting>
  <conditionalFormatting sqref="N7:N9">
    <cfRule type="cellIs" priority="3" dxfId="97" operator="lessThan" stopIfTrue="1">
      <formula>0</formula>
    </cfRule>
  </conditionalFormatting>
  <conditionalFormatting sqref="T7:T9">
    <cfRule type="cellIs" priority="2" dxfId="97" operator="lessThan" stopIfTrue="1">
      <formula>0</formula>
    </cfRule>
  </conditionalFormatting>
  <conditionalFormatting sqref="Z7:Z9">
    <cfRule type="cellIs" priority="1" dxfId="97" operator="lessThan" stopIfTrue="1">
      <formula>0</formula>
    </cfRule>
  </conditionalFormatting>
  <hyperlinks>
    <hyperlink ref="Y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30"/>
  </sheetPr>
  <dimension ref="A1:Z60"/>
  <sheetViews>
    <sheetView showGridLines="0" zoomScale="80" zoomScaleNormal="80" zoomScalePageLayoutView="0" workbookViewId="0" topLeftCell="A1">
      <selection activeCell="A1" sqref="A1"/>
    </sheetView>
  </sheetViews>
  <sheetFormatPr defaultColWidth="8.00390625" defaultRowHeight="15"/>
  <cols>
    <col min="1" max="1" width="30.28125" style="79" customWidth="1"/>
    <col min="2" max="2" width="40.421875" style="79" bestFit="1" customWidth="1"/>
    <col min="3" max="3" width="9.57421875" style="79" customWidth="1"/>
    <col min="4" max="4" width="10.421875" style="79" customWidth="1"/>
    <col min="5" max="5" width="8.57421875" style="79" bestFit="1" customWidth="1"/>
    <col min="6" max="6" width="10.57421875" style="79" bestFit="1" customWidth="1"/>
    <col min="7" max="7" width="10.00390625" style="79" customWidth="1"/>
    <col min="8" max="8" width="10.7109375" style="79" customWidth="1"/>
    <col min="9" max="9" width="9.421875" style="79" customWidth="1"/>
    <col min="10" max="10" width="11.57421875" style="79" bestFit="1" customWidth="1"/>
    <col min="11" max="11" width="9.00390625" style="79" bestFit="1" customWidth="1"/>
    <col min="12" max="12" width="10.57421875" style="79" bestFit="1" customWidth="1"/>
    <col min="13" max="13" width="9.8515625" style="79" customWidth="1"/>
    <col min="14" max="14" width="10.00390625" style="79" customWidth="1"/>
    <col min="15" max="15" width="10.421875" style="79" customWidth="1"/>
    <col min="16" max="16" width="12.421875" style="79" bestFit="1" customWidth="1"/>
    <col min="17" max="17" width="9.57421875" style="79" customWidth="1"/>
    <col min="18" max="18" width="10.57421875" style="79" bestFit="1" customWidth="1"/>
    <col min="19" max="19" width="11.8515625" style="79" customWidth="1"/>
    <col min="20" max="20" width="10.140625" style="79" customWidth="1"/>
    <col min="21" max="21" width="10.28125" style="79" customWidth="1"/>
    <col min="22" max="22" width="11.57421875" style="79" bestFit="1" customWidth="1"/>
    <col min="23" max="24" width="10.28125" style="79" customWidth="1"/>
    <col min="25" max="25" width="10.7109375" style="79" customWidth="1"/>
    <col min="26" max="26" width="9.8515625" style="79" bestFit="1" customWidth="1"/>
    <col min="27" max="16384" width="8.00390625" style="79" customWidth="1"/>
  </cols>
  <sheetData>
    <row r="1" spans="1:24" ht="15.75">
      <c r="A1" s="479" t="s">
        <v>148</v>
      </c>
      <c r="B1" s="475"/>
      <c r="C1" s="475"/>
      <c r="D1" s="475"/>
      <c r="E1" s="475"/>
      <c r="F1" s="475"/>
      <c r="G1" s="475"/>
      <c r="H1" s="475"/>
      <c r="I1" s="475"/>
      <c r="W1" s="473" t="s">
        <v>26</v>
      </c>
      <c r="X1" s="473"/>
    </row>
    <row r="2" spans="1:24" ht="15.75">
      <c r="A2" s="479" t="s">
        <v>149</v>
      </c>
      <c r="B2" s="475"/>
      <c r="C2" s="475"/>
      <c r="D2" s="475"/>
      <c r="E2" s="475"/>
      <c r="F2" s="475"/>
      <c r="G2" s="475"/>
      <c r="H2" s="475"/>
      <c r="I2" s="475"/>
      <c r="W2" s="473"/>
      <c r="X2" s="473"/>
    </row>
    <row r="3" ht="5.25" customHeight="1" thickBot="1"/>
    <row r="4" spans="1:26" ht="24.75" customHeight="1" thickTop="1">
      <c r="A4" s="642" t="s">
        <v>115</v>
      </c>
      <c r="B4" s="643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4"/>
    </row>
    <row r="5" spans="1:26" ht="21" customHeight="1" thickBot="1">
      <c r="A5" s="654" t="s">
        <v>40</v>
      </c>
      <c r="B5" s="655"/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5"/>
      <c r="O5" s="655"/>
      <c r="P5" s="655"/>
      <c r="Q5" s="655"/>
      <c r="R5" s="655"/>
      <c r="S5" s="655"/>
      <c r="T5" s="655"/>
      <c r="U5" s="655"/>
      <c r="V5" s="655"/>
      <c r="W5" s="655"/>
      <c r="X5" s="655"/>
      <c r="Y5" s="655"/>
      <c r="Z5" s="656"/>
    </row>
    <row r="6" spans="1:26" s="98" customFormat="1" ht="19.5" customHeight="1" thickBot="1" thickTop="1">
      <c r="A6" s="718" t="s">
        <v>113</v>
      </c>
      <c r="B6" s="730" t="s">
        <v>114</v>
      </c>
      <c r="C6" s="733" t="s">
        <v>33</v>
      </c>
      <c r="D6" s="734"/>
      <c r="E6" s="734"/>
      <c r="F6" s="734"/>
      <c r="G6" s="734"/>
      <c r="H6" s="734"/>
      <c r="I6" s="734"/>
      <c r="J6" s="734"/>
      <c r="K6" s="734"/>
      <c r="L6" s="734"/>
      <c r="M6" s="734"/>
      <c r="N6" s="735"/>
      <c r="O6" s="736" t="s">
        <v>32</v>
      </c>
      <c r="P6" s="734"/>
      <c r="Q6" s="734"/>
      <c r="R6" s="734"/>
      <c r="S6" s="734"/>
      <c r="T6" s="734"/>
      <c r="U6" s="734"/>
      <c r="V6" s="734"/>
      <c r="W6" s="734"/>
      <c r="X6" s="734"/>
      <c r="Y6" s="734"/>
      <c r="Z6" s="735"/>
    </row>
    <row r="7" spans="1:26" s="97" customFormat="1" ht="26.25" customHeight="1" thickBot="1">
      <c r="A7" s="719"/>
      <c r="B7" s="731"/>
      <c r="C7" s="727" t="s">
        <v>155</v>
      </c>
      <c r="D7" s="723"/>
      <c r="E7" s="723"/>
      <c r="F7" s="723"/>
      <c r="G7" s="724"/>
      <c r="H7" s="725" t="s">
        <v>31</v>
      </c>
      <c r="I7" s="727" t="s">
        <v>156</v>
      </c>
      <c r="J7" s="723"/>
      <c r="K7" s="723"/>
      <c r="L7" s="723"/>
      <c r="M7" s="724"/>
      <c r="N7" s="725" t="s">
        <v>30</v>
      </c>
      <c r="O7" s="722" t="s">
        <v>157</v>
      </c>
      <c r="P7" s="723"/>
      <c r="Q7" s="723"/>
      <c r="R7" s="723"/>
      <c r="S7" s="724"/>
      <c r="T7" s="725" t="s">
        <v>31</v>
      </c>
      <c r="U7" s="722" t="s">
        <v>158</v>
      </c>
      <c r="V7" s="723"/>
      <c r="W7" s="723"/>
      <c r="X7" s="723"/>
      <c r="Y7" s="724"/>
      <c r="Z7" s="725" t="s">
        <v>30</v>
      </c>
    </row>
    <row r="8" spans="1:26" s="92" customFormat="1" ht="26.25" customHeight="1">
      <c r="A8" s="720"/>
      <c r="B8" s="731"/>
      <c r="C8" s="658" t="s">
        <v>20</v>
      </c>
      <c r="D8" s="653"/>
      <c r="E8" s="649" t="s">
        <v>19</v>
      </c>
      <c r="F8" s="653"/>
      <c r="G8" s="638" t="s">
        <v>15</v>
      </c>
      <c r="H8" s="631"/>
      <c r="I8" s="728" t="s">
        <v>20</v>
      </c>
      <c r="J8" s="653"/>
      <c r="K8" s="649" t="s">
        <v>19</v>
      </c>
      <c r="L8" s="653"/>
      <c r="M8" s="638" t="s">
        <v>15</v>
      </c>
      <c r="N8" s="631"/>
      <c r="O8" s="728" t="s">
        <v>20</v>
      </c>
      <c r="P8" s="653"/>
      <c r="Q8" s="649" t="s">
        <v>19</v>
      </c>
      <c r="R8" s="653"/>
      <c r="S8" s="638" t="s">
        <v>15</v>
      </c>
      <c r="T8" s="631"/>
      <c r="U8" s="728" t="s">
        <v>20</v>
      </c>
      <c r="V8" s="653"/>
      <c r="W8" s="649" t="s">
        <v>19</v>
      </c>
      <c r="X8" s="653"/>
      <c r="Y8" s="638" t="s">
        <v>15</v>
      </c>
      <c r="Z8" s="631"/>
    </row>
    <row r="9" spans="1:26" s="92" customFormat="1" ht="19.5" customHeight="1" thickBot="1">
      <c r="A9" s="721"/>
      <c r="B9" s="732"/>
      <c r="C9" s="95" t="s">
        <v>28</v>
      </c>
      <c r="D9" s="93" t="s">
        <v>27</v>
      </c>
      <c r="E9" s="94" t="s">
        <v>28</v>
      </c>
      <c r="F9" s="178" t="s">
        <v>27</v>
      </c>
      <c r="G9" s="729"/>
      <c r="H9" s="726"/>
      <c r="I9" s="95" t="s">
        <v>28</v>
      </c>
      <c r="J9" s="93" t="s">
        <v>27</v>
      </c>
      <c r="K9" s="94" t="s">
        <v>28</v>
      </c>
      <c r="L9" s="178" t="s">
        <v>27</v>
      </c>
      <c r="M9" s="729"/>
      <c r="N9" s="726"/>
      <c r="O9" s="95" t="s">
        <v>28</v>
      </c>
      <c r="P9" s="93" t="s">
        <v>27</v>
      </c>
      <c r="Q9" s="94" t="s">
        <v>28</v>
      </c>
      <c r="R9" s="178" t="s">
        <v>27</v>
      </c>
      <c r="S9" s="729"/>
      <c r="T9" s="726"/>
      <c r="U9" s="95" t="s">
        <v>28</v>
      </c>
      <c r="V9" s="93" t="s">
        <v>27</v>
      </c>
      <c r="W9" s="94" t="s">
        <v>28</v>
      </c>
      <c r="X9" s="178" t="s">
        <v>27</v>
      </c>
      <c r="Y9" s="729"/>
      <c r="Z9" s="726"/>
    </row>
    <row r="10" spans="1:26" s="491" customFormat="1" ht="18" customHeight="1" thickBot="1" thickTop="1">
      <c r="A10" s="480" t="s">
        <v>22</v>
      </c>
      <c r="B10" s="481"/>
      <c r="C10" s="482">
        <f>SUM(C11:C57)</f>
        <v>15933.270999999993</v>
      </c>
      <c r="D10" s="483">
        <f>SUM(D11:D57)</f>
        <v>15933.270999999997</v>
      </c>
      <c r="E10" s="484">
        <f>SUM(E11:E57)</f>
        <v>1129.3350000000003</v>
      </c>
      <c r="F10" s="483">
        <f>SUM(F11:F57)</f>
        <v>1129.335</v>
      </c>
      <c r="G10" s="485">
        <f aca="true" t="shared" si="0" ref="G10:G21">SUM(C10:F10)</f>
        <v>34125.21199999999</v>
      </c>
      <c r="H10" s="486">
        <f aca="true" t="shared" si="1" ref="H10:H57">G10/$G$10</f>
        <v>1</v>
      </c>
      <c r="I10" s="487">
        <f>SUM(I11:I57)</f>
        <v>13765.259000000002</v>
      </c>
      <c r="J10" s="483">
        <f>SUM(J11:J57)</f>
        <v>13765.259000000002</v>
      </c>
      <c r="K10" s="484">
        <f>SUM(K11:K57)</f>
        <v>2224.557</v>
      </c>
      <c r="L10" s="483">
        <f>SUM(L11:L57)</f>
        <v>2224.5570000000002</v>
      </c>
      <c r="M10" s="485">
        <f aca="true" t="shared" si="2" ref="M10:M21">SUM(I10:L10)</f>
        <v>31979.632000000005</v>
      </c>
      <c r="N10" s="488">
        <f aca="true" t="shared" si="3" ref="N10:N21">IF(ISERROR(G10/M10-1),"         /0",(G10/M10-1))</f>
        <v>0.06709207910835202</v>
      </c>
      <c r="O10" s="489">
        <f>SUM(O11:O57)</f>
        <v>141526.447</v>
      </c>
      <c r="P10" s="483">
        <f>SUM(P11:P57)</f>
        <v>141526.44699999987</v>
      </c>
      <c r="Q10" s="484">
        <f>SUM(Q11:Q57)</f>
        <v>19819.558000000005</v>
      </c>
      <c r="R10" s="483">
        <f>SUM(R11:R57)</f>
        <v>19819.558000000005</v>
      </c>
      <c r="S10" s="485">
        <f aca="true" t="shared" si="4" ref="S10:S21">SUM(O10:R10)</f>
        <v>322692.0099999999</v>
      </c>
      <c r="T10" s="486">
        <f aca="true" t="shared" si="5" ref="T10:T57">S10/$S$10</f>
        <v>1</v>
      </c>
      <c r="U10" s="487">
        <f>SUM(U11:U57)</f>
        <v>138125.33799999987</v>
      </c>
      <c r="V10" s="483">
        <f>SUM(V11:V57)</f>
        <v>138125.338</v>
      </c>
      <c r="W10" s="484">
        <f>SUM(W11:W57)</f>
        <v>21505.295100000003</v>
      </c>
      <c r="X10" s="483">
        <f>SUM(X11:X57)</f>
        <v>21505.2951</v>
      </c>
      <c r="Y10" s="485">
        <f aca="true" t="shared" si="6" ref="Y10:Y21">SUM(U10:X10)</f>
        <v>319261.26619999984</v>
      </c>
      <c r="Z10" s="490">
        <f>IF(ISERROR(S10/Y10-1),"         /0",(S10/Y10-1))</f>
        <v>0.010745881706335503</v>
      </c>
    </row>
    <row r="11" spans="1:26" ht="18.75" customHeight="1" thickTop="1">
      <c r="A11" s="317" t="s">
        <v>431</v>
      </c>
      <c r="B11" s="318" t="s">
        <v>432</v>
      </c>
      <c r="C11" s="319">
        <v>8075.7419999999975</v>
      </c>
      <c r="D11" s="320">
        <v>5512.945999999999</v>
      </c>
      <c r="E11" s="321">
        <v>190.975</v>
      </c>
      <c r="F11" s="320">
        <v>147.10299999999998</v>
      </c>
      <c r="G11" s="322">
        <f t="shared" si="0"/>
        <v>13926.765999999996</v>
      </c>
      <c r="H11" s="323">
        <f t="shared" si="1"/>
        <v>0.4081078236231909</v>
      </c>
      <c r="I11" s="324">
        <v>7346.826000000001</v>
      </c>
      <c r="J11" s="320">
        <v>5335.447000000001</v>
      </c>
      <c r="K11" s="321">
        <v>565.8119999999999</v>
      </c>
      <c r="L11" s="320">
        <v>799.216</v>
      </c>
      <c r="M11" s="322">
        <f t="shared" si="2"/>
        <v>14047.301000000001</v>
      </c>
      <c r="N11" s="325">
        <f t="shared" si="3"/>
        <v>-0.008580651898895453</v>
      </c>
      <c r="O11" s="319">
        <v>72124.28199999995</v>
      </c>
      <c r="P11" s="320">
        <v>51380.44399999993</v>
      </c>
      <c r="Q11" s="321">
        <v>5637.427000000007</v>
      </c>
      <c r="R11" s="320">
        <v>5498.914000000011</v>
      </c>
      <c r="S11" s="322">
        <f t="shared" si="4"/>
        <v>134641.0669999999</v>
      </c>
      <c r="T11" s="323">
        <f t="shared" si="5"/>
        <v>0.4172432623912812</v>
      </c>
      <c r="U11" s="324">
        <v>69322.07499999998</v>
      </c>
      <c r="V11" s="320">
        <v>51222.22099999997</v>
      </c>
      <c r="W11" s="321">
        <v>6117.0070000000105</v>
      </c>
      <c r="X11" s="320">
        <v>5650.876000000002</v>
      </c>
      <c r="Y11" s="322">
        <f t="shared" si="6"/>
        <v>132312.17899999995</v>
      </c>
      <c r="Z11" s="326">
        <f aca="true" t="shared" si="7" ref="Z11:Z21">IF(ISERROR(S11/Y11-1),"         /0",IF(S11/Y11&gt;5,"  *  ",(S11/Y11-1)))</f>
        <v>0.017601463581065735</v>
      </c>
    </row>
    <row r="12" spans="1:26" ht="18.75" customHeight="1">
      <c r="A12" s="327" t="s">
        <v>433</v>
      </c>
      <c r="B12" s="328" t="s">
        <v>434</v>
      </c>
      <c r="C12" s="279">
        <v>1337.401</v>
      </c>
      <c r="D12" s="280">
        <v>1525.9840000000002</v>
      </c>
      <c r="E12" s="281">
        <v>8.28</v>
      </c>
      <c r="F12" s="280">
        <v>33.426</v>
      </c>
      <c r="G12" s="282">
        <f t="shared" si="0"/>
        <v>2905.0910000000003</v>
      </c>
      <c r="H12" s="283">
        <f>G12/$G$10</f>
        <v>0.08513034292651431</v>
      </c>
      <c r="I12" s="284">
        <v>1247.915</v>
      </c>
      <c r="J12" s="280">
        <v>1392.751</v>
      </c>
      <c r="K12" s="281">
        <v>164.247</v>
      </c>
      <c r="L12" s="280">
        <v>33.914</v>
      </c>
      <c r="M12" s="282">
        <f t="shared" si="2"/>
        <v>2838.827</v>
      </c>
      <c r="N12" s="285">
        <f t="shared" si="3"/>
        <v>0.023342035284291685</v>
      </c>
      <c r="O12" s="279">
        <v>14030.781999999997</v>
      </c>
      <c r="P12" s="280">
        <v>15128.540000000003</v>
      </c>
      <c r="Q12" s="281">
        <v>433.20199999999977</v>
      </c>
      <c r="R12" s="280">
        <v>675.5209999999998</v>
      </c>
      <c r="S12" s="282">
        <f t="shared" si="4"/>
        <v>30268.045000000002</v>
      </c>
      <c r="T12" s="283">
        <f>S12/$S$10</f>
        <v>0.09379855733025436</v>
      </c>
      <c r="U12" s="284">
        <v>14628.982999999998</v>
      </c>
      <c r="V12" s="280">
        <v>14673.139000000001</v>
      </c>
      <c r="W12" s="281">
        <v>1039.74</v>
      </c>
      <c r="X12" s="280">
        <v>1101.3509999999994</v>
      </c>
      <c r="Y12" s="282">
        <f t="shared" si="6"/>
        <v>31443.213</v>
      </c>
      <c r="Z12" s="286">
        <f t="shared" si="7"/>
        <v>-0.03737429759484179</v>
      </c>
    </row>
    <row r="13" spans="1:26" ht="18.75" customHeight="1">
      <c r="A13" s="327" t="s">
        <v>437</v>
      </c>
      <c r="B13" s="328" t="s">
        <v>438</v>
      </c>
      <c r="C13" s="279">
        <v>1623.3730000000003</v>
      </c>
      <c r="D13" s="280">
        <v>1194.3300000000002</v>
      </c>
      <c r="E13" s="281">
        <v>11.001999999999999</v>
      </c>
      <c r="F13" s="280">
        <v>12.119000000000002</v>
      </c>
      <c r="G13" s="282">
        <f t="shared" si="0"/>
        <v>2840.8240000000005</v>
      </c>
      <c r="H13" s="283">
        <f t="shared" si="1"/>
        <v>0.08324707257496308</v>
      </c>
      <c r="I13" s="284">
        <v>1337.759</v>
      </c>
      <c r="J13" s="280">
        <v>1082.3729999999998</v>
      </c>
      <c r="K13" s="281">
        <v>20.808</v>
      </c>
      <c r="L13" s="280">
        <v>31.5</v>
      </c>
      <c r="M13" s="282">
        <f t="shared" si="2"/>
        <v>2472.4399999999996</v>
      </c>
      <c r="N13" s="285">
        <f t="shared" si="3"/>
        <v>0.14899613337431883</v>
      </c>
      <c r="O13" s="279">
        <v>15305.193999999996</v>
      </c>
      <c r="P13" s="280">
        <v>10320.472999999994</v>
      </c>
      <c r="Q13" s="281">
        <v>1446.0819999999985</v>
      </c>
      <c r="R13" s="280">
        <v>1636.4029999999989</v>
      </c>
      <c r="S13" s="282">
        <f t="shared" si="4"/>
        <v>28708.151999999987</v>
      </c>
      <c r="T13" s="283">
        <f t="shared" si="5"/>
        <v>0.08896455787671965</v>
      </c>
      <c r="U13" s="284">
        <v>13895.265000000001</v>
      </c>
      <c r="V13" s="280">
        <v>10818.779000000006</v>
      </c>
      <c r="W13" s="281">
        <v>797.9359999999996</v>
      </c>
      <c r="X13" s="280">
        <v>703.2230000000002</v>
      </c>
      <c r="Y13" s="282">
        <f t="shared" si="6"/>
        <v>26215.20300000001</v>
      </c>
      <c r="Z13" s="286">
        <f t="shared" si="7"/>
        <v>0.09509554436789891</v>
      </c>
    </row>
    <row r="14" spans="1:26" ht="18.75" customHeight="1">
      <c r="A14" s="327" t="s">
        <v>441</v>
      </c>
      <c r="B14" s="328" t="s">
        <v>442</v>
      </c>
      <c r="C14" s="279">
        <v>1025.335</v>
      </c>
      <c r="D14" s="280">
        <v>1406.939</v>
      </c>
      <c r="E14" s="281">
        <v>13.738999999999999</v>
      </c>
      <c r="F14" s="280">
        <v>28.391</v>
      </c>
      <c r="G14" s="282">
        <f t="shared" si="0"/>
        <v>2474.4040000000005</v>
      </c>
      <c r="H14" s="283">
        <f t="shared" si="1"/>
        <v>0.07250955686370537</v>
      </c>
      <c r="I14" s="284">
        <v>969.671</v>
      </c>
      <c r="J14" s="280">
        <v>1166.8509999999999</v>
      </c>
      <c r="K14" s="281">
        <v>26.096</v>
      </c>
      <c r="L14" s="280">
        <v>39.837</v>
      </c>
      <c r="M14" s="282">
        <f t="shared" si="2"/>
        <v>2202.455</v>
      </c>
      <c r="N14" s="285">
        <f t="shared" si="3"/>
        <v>0.12347539450295253</v>
      </c>
      <c r="O14" s="279">
        <v>10042.137000000008</v>
      </c>
      <c r="P14" s="280">
        <v>13077.640999999998</v>
      </c>
      <c r="Q14" s="281">
        <v>183.06799999999998</v>
      </c>
      <c r="R14" s="280">
        <v>334.66600000000017</v>
      </c>
      <c r="S14" s="282">
        <f t="shared" si="4"/>
        <v>23637.512000000006</v>
      </c>
      <c r="T14" s="283">
        <f t="shared" si="5"/>
        <v>0.0732509986844732</v>
      </c>
      <c r="U14" s="284">
        <v>10588.510999999999</v>
      </c>
      <c r="V14" s="280">
        <v>12649.377000000002</v>
      </c>
      <c r="W14" s="281">
        <v>196.19689999999997</v>
      </c>
      <c r="X14" s="280">
        <v>390.50600000000003</v>
      </c>
      <c r="Y14" s="282">
        <f t="shared" si="6"/>
        <v>23824.5909</v>
      </c>
      <c r="Z14" s="286">
        <f t="shared" si="7"/>
        <v>-0.007852344696503977</v>
      </c>
    </row>
    <row r="15" spans="1:26" ht="18.75" customHeight="1">
      <c r="A15" s="327" t="s">
        <v>465</v>
      </c>
      <c r="B15" s="328" t="s">
        <v>466</v>
      </c>
      <c r="C15" s="279">
        <v>1064.855</v>
      </c>
      <c r="D15" s="280">
        <v>702.7359999999999</v>
      </c>
      <c r="E15" s="281">
        <v>12.962</v>
      </c>
      <c r="F15" s="280">
        <v>7.024</v>
      </c>
      <c r="G15" s="282">
        <f aca="true" t="shared" si="8" ref="G15:G20">SUM(C15:F15)</f>
        <v>1787.5769999999998</v>
      </c>
      <c r="H15" s="283">
        <f aca="true" t="shared" si="9" ref="H15:H20">G15/$G$10</f>
        <v>0.05238288336494438</v>
      </c>
      <c r="I15" s="284">
        <v>582.221</v>
      </c>
      <c r="J15" s="280">
        <v>436.876</v>
      </c>
      <c r="K15" s="281">
        <v>316.328</v>
      </c>
      <c r="L15" s="280">
        <v>221.06799999999998</v>
      </c>
      <c r="M15" s="282">
        <f aca="true" t="shared" si="10" ref="M15:M20">SUM(I15:L15)</f>
        <v>1556.493</v>
      </c>
      <c r="N15" s="285">
        <f aca="true" t="shared" si="11" ref="N15:N20">IF(ISERROR(G15/M15-1),"         /0",(G15/M15-1))</f>
        <v>0.14846452891211204</v>
      </c>
      <c r="O15" s="279">
        <v>6488.580000000002</v>
      </c>
      <c r="P15" s="280">
        <v>5263.796999999999</v>
      </c>
      <c r="Q15" s="281">
        <v>1861.0010000000007</v>
      </c>
      <c r="R15" s="280">
        <v>1402.141</v>
      </c>
      <c r="S15" s="282">
        <f aca="true" t="shared" si="12" ref="S15:S20">SUM(O15:R15)</f>
        <v>15015.519</v>
      </c>
      <c r="T15" s="283">
        <f aca="true" t="shared" si="13" ref="T15:T20">S15/$S$10</f>
        <v>0.046532044595712196</v>
      </c>
      <c r="U15" s="284">
        <v>7911.811</v>
      </c>
      <c r="V15" s="280">
        <v>5649.7970000000005</v>
      </c>
      <c r="W15" s="281">
        <v>2327.353</v>
      </c>
      <c r="X15" s="280">
        <v>1574.7929999999992</v>
      </c>
      <c r="Y15" s="282">
        <f aca="true" t="shared" si="14" ref="Y15:Y20">SUM(U15:X15)</f>
        <v>17463.753999999997</v>
      </c>
      <c r="Z15" s="286">
        <f t="shared" si="7"/>
        <v>-0.14018950335649472</v>
      </c>
    </row>
    <row r="16" spans="1:26" ht="18.75" customHeight="1">
      <c r="A16" s="327" t="s">
        <v>443</v>
      </c>
      <c r="B16" s="328" t="s">
        <v>444</v>
      </c>
      <c r="C16" s="279">
        <v>266.114</v>
      </c>
      <c r="D16" s="280">
        <v>1457.6000000000001</v>
      </c>
      <c r="E16" s="281">
        <v>6.485</v>
      </c>
      <c r="F16" s="280">
        <v>15.725</v>
      </c>
      <c r="G16" s="282">
        <f t="shared" si="8"/>
        <v>1745.924</v>
      </c>
      <c r="H16" s="283">
        <f t="shared" si="9"/>
        <v>0.0511622902152227</v>
      </c>
      <c r="I16" s="284">
        <v>193.73100000000002</v>
      </c>
      <c r="J16" s="280">
        <v>1168.6529999999998</v>
      </c>
      <c r="K16" s="281">
        <v>29.284</v>
      </c>
      <c r="L16" s="280">
        <v>147.462</v>
      </c>
      <c r="M16" s="282">
        <f t="shared" si="10"/>
        <v>1539.1299999999999</v>
      </c>
      <c r="N16" s="285">
        <f t="shared" si="11"/>
        <v>0.13435772156997783</v>
      </c>
      <c r="O16" s="279">
        <v>2114.4599999999996</v>
      </c>
      <c r="P16" s="280">
        <v>12957.134000000005</v>
      </c>
      <c r="Q16" s="281">
        <v>315.54699999999997</v>
      </c>
      <c r="R16" s="280">
        <v>787.7389999999998</v>
      </c>
      <c r="S16" s="282">
        <f t="shared" si="12"/>
        <v>16174.880000000005</v>
      </c>
      <c r="T16" s="283">
        <f t="shared" si="13"/>
        <v>0.050124823357107634</v>
      </c>
      <c r="U16" s="284">
        <v>1797.0489999999998</v>
      </c>
      <c r="V16" s="280">
        <v>12332.726000000002</v>
      </c>
      <c r="W16" s="281">
        <v>330.966</v>
      </c>
      <c r="X16" s="280">
        <v>2455.6870000000004</v>
      </c>
      <c r="Y16" s="282">
        <f t="shared" si="14"/>
        <v>16916.428000000004</v>
      </c>
      <c r="Z16" s="286">
        <f t="shared" si="7"/>
        <v>-0.04383596820794544</v>
      </c>
    </row>
    <row r="17" spans="1:26" ht="18.75" customHeight="1">
      <c r="A17" s="327" t="s">
        <v>435</v>
      </c>
      <c r="B17" s="328" t="s">
        <v>436</v>
      </c>
      <c r="C17" s="279">
        <v>258.21600000000007</v>
      </c>
      <c r="D17" s="280">
        <v>670.8770000000002</v>
      </c>
      <c r="E17" s="281">
        <v>65.97800000000001</v>
      </c>
      <c r="F17" s="280">
        <v>7.518</v>
      </c>
      <c r="G17" s="282">
        <f t="shared" si="8"/>
        <v>1002.5890000000004</v>
      </c>
      <c r="H17" s="283">
        <f t="shared" si="9"/>
        <v>0.029379714915763765</v>
      </c>
      <c r="I17" s="284">
        <v>260.32000000000005</v>
      </c>
      <c r="J17" s="280">
        <v>638.7009999999999</v>
      </c>
      <c r="K17" s="281">
        <v>204.22899999999998</v>
      </c>
      <c r="L17" s="280">
        <v>13.696</v>
      </c>
      <c r="M17" s="282">
        <f t="shared" si="10"/>
        <v>1116.946</v>
      </c>
      <c r="N17" s="285">
        <f t="shared" si="11"/>
        <v>-0.10238364253956733</v>
      </c>
      <c r="O17" s="279">
        <v>2226.0519999999997</v>
      </c>
      <c r="P17" s="280">
        <v>5926.661999999997</v>
      </c>
      <c r="Q17" s="281">
        <v>1042.7069999999999</v>
      </c>
      <c r="R17" s="280">
        <v>104.13899999999998</v>
      </c>
      <c r="S17" s="282">
        <f t="shared" si="12"/>
        <v>9299.559999999996</v>
      </c>
      <c r="T17" s="283">
        <f t="shared" si="13"/>
        <v>0.028818686895904236</v>
      </c>
      <c r="U17" s="284">
        <v>2031.7700000000002</v>
      </c>
      <c r="V17" s="280">
        <v>6298.15</v>
      </c>
      <c r="W17" s="281">
        <v>1160.0800000000002</v>
      </c>
      <c r="X17" s="280">
        <v>145.40800000000002</v>
      </c>
      <c r="Y17" s="282">
        <f t="shared" si="14"/>
        <v>9635.408</v>
      </c>
      <c r="Z17" s="286">
        <f>IF(ISERROR(S17/Y17-1),"         /0",IF(S17/Y17&gt;5,"  *  ",(S17/Y17-1)))</f>
        <v>-0.034855607567422564</v>
      </c>
    </row>
    <row r="18" spans="1:26" ht="18.75" customHeight="1">
      <c r="A18" s="327" t="s">
        <v>453</v>
      </c>
      <c r="B18" s="328" t="s">
        <v>454</v>
      </c>
      <c r="C18" s="279">
        <v>451.786</v>
      </c>
      <c r="D18" s="280">
        <v>308.753</v>
      </c>
      <c r="E18" s="281">
        <v>1.573</v>
      </c>
      <c r="F18" s="280">
        <v>5.436</v>
      </c>
      <c r="G18" s="282">
        <f t="shared" si="8"/>
        <v>767.548</v>
      </c>
      <c r="H18" s="283">
        <f t="shared" si="9"/>
        <v>0.022492109353049593</v>
      </c>
      <c r="I18" s="284">
        <v>300.17999999999995</v>
      </c>
      <c r="J18" s="280">
        <v>197.216</v>
      </c>
      <c r="K18" s="281">
        <v>19.11</v>
      </c>
      <c r="L18" s="280">
        <v>24.387999999999998</v>
      </c>
      <c r="M18" s="282">
        <f t="shared" si="10"/>
        <v>540.894</v>
      </c>
      <c r="N18" s="285">
        <f t="shared" si="11"/>
        <v>0.41903589242994</v>
      </c>
      <c r="O18" s="279">
        <v>4017.3199999999993</v>
      </c>
      <c r="P18" s="280">
        <v>2797.3209999999995</v>
      </c>
      <c r="Q18" s="281">
        <v>18.357999999999993</v>
      </c>
      <c r="R18" s="280">
        <v>39.45400000000001</v>
      </c>
      <c r="S18" s="282">
        <f t="shared" si="12"/>
        <v>6872.452999999999</v>
      </c>
      <c r="T18" s="283">
        <f t="shared" si="13"/>
        <v>0.021297251828454013</v>
      </c>
      <c r="U18" s="284">
        <v>2845.4800000000005</v>
      </c>
      <c r="V18" s="280">
        <v>2149.434</v>
      </c>
      <c r="W18" s="281">
        <v>92.485</v>
      </c>
      <c r="X18" s="280">
        <v>112.66</v>
      </c>
      <c r="Y18" s="282">
        <f t="shared" si="14"/>
        <v>5200.059</v>
      </c>
      <c r="Z18" s="286">
        <f>IF(ISERROR(S18/Y18-1),"         /0",IF(S18/Y18&gt;5,"  *  ",(S18/Y18-1)))</f>
        <v>0.3216105817260917</v>
      </c>
    </row>
    <row r="19" spans="1:26" ht="18.75" customHeight="1">
      <c r="A19" s="327" t="s">
        <v>461</v>
      </c>
      <c r="B19" s="328" t="s">
        <v>462</v>
      </c>
      <c r="C19" s="279">
        <v>363.989</v>
      </c>
      <c r="D19" s="280">
        <v>358.427</v>
      </c>
      <c r="E19" s="281">
        <v>3.9899999999999993</v>
      </c>
      <c r="F19" s="280">
        <v>1.893</v>
      </c>
      <c r="G19" s="282">
        <f t="shared" si="8"/>
        <v>728.299</v>
      </c>
      <c r="H19" s="283">
        <f t="shared" si="9"/>
        <v>0.02134196265212946</v>
      </c>
      <c r="I19" s="284">
        <v>59.504</v>
      </c>
      <c r="J19" s="280">
        <v>75.21799999999999</v>
      </c>
      <c r="K19" s="281">
        <v>28.478</v>
      </c>
      <c r="L19" s="280">
        <v>28.466</v>
      </c>
      <c r="M19" s="282">
        <f t="shared" si="10"/>
        <v>191.666</v>
      </c>
      <c r="N19" s="285">
        <f t="shared" si="11"/>
        <v>2.799834086379431</v>
      </c>
      <c r="O19" s="279">
        <v>1057.9340000000002</v>
      </c>
      <c r="P19" s="280">
        <v>1093.931</v>
      </c>
      <c r="Q19" s="281">
        <v>34.08600000000002</v>
      </c>
      <c r="R19" s="280">
        <v>26.659999999999993</v>
      </c>
      <c r="S19" s="282">
        <f t="shared" si="12"/>
        <v>2212.6110000000003</v>
      </c>
      <c r="T19" s="283">
        <f t="shared" si="13"/>
        <v>0.006856726945299951</v>
      </c>
      <c r="U19" s="284">
        <v>305.04499999999996</v>
      </c>
      <c r="V19" s="280">
        <v>433.107</v>
      </c>
      <c r="W19" s="281">
        <v>70.73300000000003</v>
      </c>
      <c r="X19" s="280">
        <v>65.87200000000001</v>
      </c>
      <c r="Y19" s="282">
        <f t="shared" si="14"/>
        <v>874.7570000000001</v>
      </c>
      <c r="Z19" s="286">
        <f>IF(ISERROR(S19/Y19-1),"         /0",IF(S19/Y19&gt;5,"  *  ",(S19/Y19-1)))</f>
        <v>1.5294007364330895</v>
      </c>
    </row>
    <row r="20" spans="1:26" ht="18.75" customHeight="1">
      <c r="A20" s="327" t="s">
        <v>503</v>
      </c>
      <c r="B20" s="328" t="s">
        <v>504</v>
      </c>
      <c r="C20" s="279">
        <v>159.953</v>
      </c>
      <c r="D20" s="280">
        <v>518.2760000000001</v>
      </c>
      <c r="E20" s="281">
        <v>1.155</v>
      </c>
      <c r="F20" s="280">
        <v>1.266</v>
      </c>
      <c r="G20" s="282">
        <f t="shared" si="8"/>
        <v>680.65</v>
      </c>
      <c r="H20" s="283">
        <f t="shared" si="9"/>
        <v>0.019945663634265486</v>
      </c>
      <c r="I20" s="284">
        <v>94.607</v>
      </c>
      <c r="J20" s="280">
        <v>183.965</v>
      </c>
      <c r="K20" s="281">
        <v>11.367999999999999</v>
      </c>
      <c r="L20" s="280">
        <v>12.831999999999999</v>
      </c>
      <c r="M20" s="282">
        <f t="shared" si="10"/>
        <v>302.772</v>
      </c>
      <c r="N20" s="285">
        <f t="shared" si="11"/>
        <v>1.24806124740729</v>
      </c>
      <c r="O20" s="279">
        <v>1085.3379999999995</v>
      </c>
      <c r="P20" s="280">
        <v>2274.7350000000006</v>
      </c>
      <c r="Q20" s="281">
        <v>122.76599999999992</v>
      </c>
      <c r="R20" s="280">
        <v>141.928</v>
      </c>
      <c r="S20" s="282">
        <f t="shared" si="12"/>
        <v>3624.7670000000003</v>
      </c>
      <c r="T20" s="283">
        <f t="shared" si="13"/>
        <v>0.01123289975478476</v>
      </c>
      <c r="U20" s="284">
        <v>1051.264</v>
      </c>
      <c r="V20" s="280">
        <v>1715.2930000000001</v>
      </c>
      <c r="W20" s="281">
        <v>109.95799999999997</v>
      </c>
      <c r="X20" s="280">
        <v>137.612</v>
      </c>
      <c r="Y20" s="282">
        <f t="shared" si="14"/>
        <v>3014.127</v>
      </c>
      <c r="Z20" s="286">
        <f t="shared" si="7"/>
        <v>0.20259265784089409</v>
      </c>
    </row>
    <row r="21" spans="1:26" ht="18.75" customHeight="1">
      <c r="A21" s="327" t="s">
        <v>445</v>
      </c>
      <c r="B21" s="328" t="s">
        <v>446</v>
      </c>
      <c r="C21" s="279">
        <v>177.836</v>
      </c>
      <c r="D21" s="280">
        <v>351.826</v>
      </c>
      <c r="E21" s="281">
        <v>7.789999999999999</v>
      </c>
      <c r="F21" s="280">
        <v>6.207999999999999</v>
      </c>
      <c r="G21" s="282">
        <f t="shared" si="0"/>
        <v>543.66</v>
      </c>
      <c r="H21" s="283">
        <f t="shared" si="1"/>
        <v>0.015931329598772897</v>
      </c>
      <c r="I21" s="284">
        <v>137.518</v>
      </c>
      <c r="J21" s="280">
        <v>269.819</v>
      </c>
      <c r="K21" s="281">
        <v>11.706</v>
      </c>
      <c r="L21" s="280">
        <v>15.082</v>
      </c>
      <c r="M21" s="282">
        <f t="shared" si="2"/>
        <v>434.125</v>
      </c>
      <c r="N21" s="285">
        <f t="shared" si="3"/>
        <v>0.2523121220846529</v>
      </c>
      <c r="O21" s="279">
        <v>1582.8659999999998</v>
      </c>
      <c r="P21" s="280">
        <v>3352.1190000000006</v>
      </c>
      <c r="Q21" s="281">
        <v>48.101000000000035</v>
      </c>
      <c r="R21" s="280">
        <v>67.93100000000001</v>
      </c>
      <c r="S21" s="282">
        <f t="shared" si="4"/>
        <v>5051.017</v>
      </c>
      <c r="T21" s="283">
        <f t="shared" si="5"/>
        <v>0.015652748885849395</v>
      </c>
      <c r="U21" s="284">
        <v>1264.168</v>
      </c>
      <c r="V21" s="280">
        <v>2848.000000000001</v>
      </c>
      <c r="W21" s="281">
        <v>252.6259999999999</v>
      </c>
      <c r="X21" s="280">
        <v>89.00899999999997</v>
      </c>
      <c r="Y21" s="282">
        <f t="shared" si="6"/>
        <v>4453.803000000001</v>
      </c>
      <c r="Z21" s="286">
        <f t="shared" si="7"/>
        <v>0.13409079835816695</v>
      </c>
    </row>
    <row r="22" spans="1:26" ht="18.75" customHeight="1">
      <c r="A22" s="327" t="s">
        <v>499</v>
      </c>
      <c r="B22" s="328" t="s">
        <v>500</v>
      </c>
      <c r="C22" s="279">
        <v>77.28599999999999</v>
      </c>
      <c r="D22" s="280">
        <v>138.291</v>
      </c>
      <c r="E22" s="281">
        <v>63.33099999999999</v>
      </c>
      <c r="F22" s="280">
        <v>191.30600000000004</v>
      </c>
      <c r="G22" s="282">
        <f aca="true" t="shared" si="15" ref="G22:G57">SUM(C22:F22)</f>
        <v>470.21400000000006</v>
      </c>
      <c r="H22" s="283">
        <f t="shared" si="1"/>
        <v>0.013779079233266014</v>
      </c>
      <c r="I22" s="284">
        <v>44.521</v>
      </c>
      <c r="J22" s="280">
        <v>147.79000000000002</v>
      </c>
      <c r="K22" s="281">
        <v>60.4</v>
      </c>
      <c r="L22" s="280">
        <v>214.29500000000002</v>
      </c>
      <c r="M22" s="282">
        <f aca="true" t="shared" si="16" ref="M22:M57">SUM(I22:L22)</f>
        <v>467.0060000000001</v>
      </c>
      <c r="N22" s="285">
        <f aca="true" t="shared" si="17" ref="N22:N57">IF(ISERROR(G22/M22-1),"         /0",(G22/M22-1))</f>
        <v>0.006869290758577007</v>
      </c>
      <c r="O22" s="279">
        <v>536.4240000000001</v>
      </c>
      <c r="P22" s="280">
        <v>1521.738</v>
      </c>
      <c r="Q22" s="281">
        <v>627.7540000000001</v>
      </c>
      <c r="R22" s="280">
        <v>2013.1399999999983</v>
      </c>
      <c r="S22" s="282">
        <f aca="true" t="shared" si="18" ref="S22:S57">SUM(O22:R22)</f>
        <v>4699.055999999999</v>
      </c>
      <c r="T22" s="283">
        <f t="shared" si="5"/>
        <v>0.014562046330183384</v>
      </c>
      <c r="U22" s="284">
        <v>531.5270000000002</v>
      </c>
      <c r="V22" s="280">
        <v>1279.4260000000004</v>
      </c>
      <c r="W22" s="281">
        <v>743.2121999999999</v>
      </c>
      <c r="X22" s="280">
        <v>2109.1769999999956</v>
      </c>
      <c r="Y22" s="282">
        <f aca="true" t="shared" si="19" ref="Y22:Y57">SUM(U22:X22)</f>
        <v>4663.3421999999955</v>
      </c>
      <c r="Z22" s="286">
        <f aca="true" t="shared" si="20" ref="Z22:Z57">IF(ISERROR(S22/Y22-1),"         /0",IF(S22/Y22&gt;5,"  *  ",(S22/Y22-1)))</f>
        <v>0.007658412886792476</v>
      </c>
    </row>
    <row r="23" spans="1:26" ht="18.75" customHeight="1">
      <c r="A23" s="327" t="s">
        <v>447</v>
      </c>
      <c r="B23" s="328" t="s">
        <v>448</v>
      </c>
      <c r="C23" s="279">
        <v>156.265</v>
      </c>
      <c r="D23" s="280">
        <v>298.59700000000004</v>
      </c>
      <c r="E23" s="281">
        <v>1.736</v>
      </c>
      <c r="F23" s="280">
        <v>9.648</v>
      </c>
      <c r="G23" s="282">
        <f t="shared" si="15"/>
        <v>466.24600000000004</v>
      </c>
      <c r="H23" s="283">
        <f t="shared" si="1"/>
        <v>0.0136628015673573</v>
      </c>
      <c r="I23" s="284">
        <v>208.15</v>
      </c>
      <c r="J23" s="280">
        <v>248.836</v>
      </c>
      <c r="K23" s="281">
        <v>6.256</v>
      </c>
      <c r="L23" s="280">
        <v>7.439000000000001</v>
      </c>
      <c r="M23" s="282">
        <f t="shared" si="16"/>
        <v>470.681</v>
      </c>
      <c r="N23" s="285">
        <f t="shared" si="17"/>
        <v>-0.009422517586220702</v>
      </c>
      <c r="O23" s="279">
        <v>1519.146</v>
      </c>
      <c r="P23" s="280">
        <v>2483.858</v>
      </c>
      <c r="Q23" s="281">
        <v>43.72099999999998</v>
      </c>
      <c r="R23" s="280">
        <v>48.603000000000016</v>
      </c>
      <c r="S23" s="282">
        <f t="shared" si="18"/>
        <v>4095.328</v>
      </c>
      <c r="T23" s="283">
        <f t="shared" si="5"/>
        <v>0.012691135426625534</v>
      </c>
      <c r="U23" s="284">
        <v>2103.1629999999996</v>
      </c>
      <c r="V23" s="280">
        <v>2026.6130000000003</v>
      </c>
      <c r="W23" s="281">
        <v>265.95599999999996</v>
      </c>
      <c r="X23" s="280">
        <v>61.231</v>
      </c>
      <c r="Y23" s="282">
        <f t="shared" si="19"/>
        <v>4456.963</v>
      </c>
      <c r="Z23" s="286">
        <f t="shared" si="20"/>
        <v>-0.0811393318723983</v>
      </c>
    </row>
    <row r="24" spans="1:26" ht="18.75" customHeight="1">
      <c r="A24" s="327" t="s">
        <v>507</v>
      </c>
      <c r="B24" s="328" t="s">
        <v>508</v>
      </c>
      <c r="C24" s="279">
        <v>216.517</v>
      </c>
      <c r="D24" s="280">
        <v>165.337</v>
      </c>
      <c r="E24" s="281">
        <v>15.44</v>
      </c>
      <c r="F24" s="280">
        <v>8.823</v>
      </c>
      <c r="G24" s="282">
        <f>SUM(C24:F24)</f>
        <v>406.11699999999996</v>
      </c>
      <c r="H24" s="283">
        <f>G24/$G$10</f>
        <v>0.011900790535748175</v>
      </c>
      <c r="I24" s="284">
        <v>215.87</v>
      </c>
      <c r="J24" s="280">
        <v>147.33499999999998</v>
      </c>
      <c r="K24" s="281">
        <v>11.004</v>
      </c>
      <c r="L24" s="280">
        <v>5.4030000000000005</v>
      </c>
      <c r="M24" s="282">
        <f>SUM(I24:L24)</f>
        <v>379.612</v>
      </c>
      <c r="N24" s="285">
        <f>IF(ISERROR(G24/M24-1),"         /0",(G24/M24-1))</f>
        <v>0.0698212912131333</v>
      </c>
      <c r="O24" s="279">
        <v>1710.517</v>
      </c>
      <c r="P24" s="280">
        <v>1441.6689999999999</v>
      </c>
      <c r="Q24" s="281">
        <v>127.47199999999998</v>
      </c>
      <c r="R24" s="280">
        <v>84.68</v>
      </c>
      <c r="S24" s="282">
        <f>SUM(O24:R24)</f>
        <v>3364.3379999999993</v>
      </c>
      <c r="T24" s="283">
        <f>S24/$S$10</f>
        <v>0.010425848473905507</v>
      </c>
      <c r="U24" s="284">
        <v>1569.386</v>
      </c>
      <c r="V24" s="280">
        <v>1251.9700000000005</v>
      </c>
      <c r="W24" s="281">
        <v>102.593</v>
      </c>
      <c r="X24" s="280">
        <v>78.84899999999998</v>
      </c>
      <c r="Y24" s="282">
        <f>SUM(U24:X24)</f>
        <v>3002.7980000000007</v>
      </c>
      <c r="Z24" s="286">
        <f>IF(ISERROR(S24/Y24-1),"         /0",IF(S24/Y24&gt;5,"  *  ",(S24/Y24-1)))</f>
        <v>0.12040103929734824</v>
      </c>
    </row>
    <row r="25" spans="1:26" ht="18.75" customHeight="1">
      <c r="A25" s="327" t="s">
        <v>509</v>
      </c>
      <c r="B25" s="328" t="s">
        <v>509</v>
      </c>
      <c r="C25" s="279">
        <v>93.005</v>
      </c>
      <c r="D25" s="280">
        <v>33.338</v>
      </c>
      <c r="E25" s="281">
        <v>206.02</v>
      </c>
      <c r="F25" s="280">
        <v>45.125</v>
      </c>
      <c r="G25" s="282">
        <f>SUM(C25:F25)</f>
        <v>377.488</v>
      </c>
      <c r="H25" s="283">
        <f>G25/$G$10</f>
        <v>0.011061850692678484</v>
      </c>
      <c r="I25" s="284">
        <v>116.25999999999998</v>
      </c>
      <c r="J25" s="280">
        <v>22.092</v>
      </c>
      <c r="K25" s="281">
        <v>208.11</v>
      </c>
      <c r="L25" s="280">
        <v>45.831</v>
      </c>
      <c r="M25" s="282">
        <f>SUM(I25:L25)</f>
        <v>392.293</v>
      </c>
      <c r="N25" s="285">
        <f>IF(ISERROR(G25/M25-1),"         /0",(G25/M25-1))</f>
        <v>-0.03773964868096047</v>
      </c>
      <c r="O25" s="279">
        <v>1271.632</v>
      </c>
      <c r="P25" s="280">
        <v>331.25300000000004</v>
      </c>
      <c r="Q25" s="281">
        <v>2092.0189999999984</v>
      </c>
      <c r="R25" s="280">
        <v>428.75899999999973</v>
      </c>
      <c r="S25" s="282">
        <f>SUM(O25:R25)</f>
        <v>4123.662999999999</v>
      </c>
      <c r="T25" s="283">
        <f>S25/$S$10</f>
        <v>0.012778943612517708</v>
      </c>
      <c r="U25" s="284">
        <v>1074.6729999999998</v>
      </c>
      <c r="V25" s="280">
        <v>207.98999999999998</v>
      </c>
      <c r="W25" s="281">
        <v>2228.916999999997</v>
      </c>
      <c r="X25" s="280">
        <v>513.6970000000001</v>
      </c>
      <c r="Y25" s="282">
        <f>SUM(U25:X25)</f>
        <v>4025.2769999999973</v>
      </c>
      <c r="Z25" s="286">
        <f>IF(ISERROR(S25/Y25-1),"         /0",IF(S25/Y25&gt;5,"  *  ",(S25/Y25-1)))</f>
        <v>0.0244420446096012</v>
      </c>
    </row>
    <row r="26" spans="1:26" ht="18.75" customHeight="1">
      <c r="A26" s="327" t="s">
        <v>439</v>
      </c>
      <c r="B26" s="328" t="s">
        <v>440</v>
      </c>
      <c r="C26" s="279">
        <v>92.51199999999999</v>
      </c>
      <c r="D26" s="280">
        <v>200.739</v>
      </c>
      <c r="E26" s="281">
        <v>0.23</v>
      </c>
      <c r="F26" s="280">
        <v>0.32</v>
      </c>
      <c r="G26" s="282">
        <f>SUM(C26:F26)</f>
        <v>293.801</v>
      </c>
      <c r="H26" s="283">
        <f>G26/$G$10</f>
        <v>0.008609499627430888</v>
      </c>
      <c r="I26" s="284">
        <v>81.533</v>
      </c>
      <c r="J26" s="280">
        <v>186.344</v>
      </c>
      <c r="K26" s="281">
        <v>0.52</v>
      </c>
      <c r="L26" s="280">
        <v>2.6020000000000003</v>
      </c>
      <c r="M26" s="282">
        <f>SUM(I26:L26)</f>
        <v>270.99899999999997</v>
      </c>
      <c r="N26" s="285">
        <f>IF(ISERROR(G26/M26-1),"         /0",(G26/M26-1))</f>
        <v>0.08414053188388149</v>
      </c>
      <c r="O26" s="279">
        <v>1251.858</v>
      </c>
      <c r="P26" s="280">
        <v>1710.8690000000001</v>
      </c>
      <c r="Q26" s="281">
        <v>3.765</v>
      </c>
      <c r="R26" s="280">
        <v>15.015</v>
      </c>
      <c r="S26" s="282">
        <f>SUM(O26:R26)</f>
        <v>2981.5069999999996</v>
      </c>
      <c r="T26" s="283">
        <f>S26/$S$10</f>
        <v>0.009239481944408852</v>
      </c>
      <c r="U26" s="284">
        <v>972.0990000000003</v>
      </c>
      <c r="V26" s="280">
        <v>1733.113</v>
      </c>
      <c r="W26" s="281">
        <v>7.095999999999999</v>
      </c>
      <c r="X26" s="280">
        <v>15.556</v>
      </c>
      <c r="Y26" s="282">
        <f>SUM(U26:X26)</f>
        <v>2727.8640000000005</v>
      </c>
      <c r="Z26" s="286">
        <f>IF(ISERROR(S26/Y26-1),"         /0",IF(S26/Y26&gt;5,"  *  ",(S26/Y26-1)))</f>
        <v>0.0929822747761615</v>
      </c>
    </row>
    <row r="27" spans="1:26" ht="18.75" customHeight="1">
      <c r="A27" s="327" t="s">
        <v>471</v>
      </c>
      <c r="B27" s="328" t="s">
        <v>472</v>
      </c>
      <c r="C27" s="279">
        <v>110.79800000000002</v>
      </c>
      <c r="D27" s="280">
        <v>53.126</v>
      </c>
      <c r="E27" s="281">
        <v>63.903999999999996</v>
      </c>
      <c r="F27" s="280">
        <v>43.297000000000004</v>
      </c>
      <c r="G27" s="282">
        <f>SUM(C27:F27)</f>
        <v>271.125</v>
      </c>
      <c r="H27" s="283">
        <f>G27/$G$10</f>
        <v>0.00794500558707152</v>
      </c>
      <c r="I27" s="284">
        <v>116.34700000000001</v>
      </c>
      <c r="J27" s="280">
        <v>60.95000000000001</v>
      </c>
      <c r="K27" s="281">
        <v>102.09400000000002</v>
      </c>
      <c r="L27" s="280">
        <v>57.887</v>
      </c>
      <c r="M27" s="282">
        <f>SUM(I27:L27)</f>
        <v>337.2780000000001</v>
      </c>
      <c r="N27" s="285">
        <f>IF(ISERROR(G27/M27-1),"         /0",(G27/M27-1))</f>
        <v>-0.1961379040435488</v>
      </c>
      <c r="O27" s="279">
        <v>1002.622</v>
      </c>
      <c r="P27" s="280">
        <v>486.01599999999996</v>
      </c>
      <c r="Q27" s="281">
        <v>900.8839999999976</v>
      </c>
      <c r="R27" s="280">
        <v>568.8749999999995</v>
      </c>
      <c r="S27" s="282">
        <f>SUM(O27:R27)</f>
        <v>2958.396999999997</v>
      </c>
      <c r="T27" s="283">
        <f>S27/$S$10</f>
        <v>0.009167865668567369</v>
      </c>
      <c r="U27" s="284">
        <v>1000.6310000000004</v>
      </c>
      <c r="V27" s="280">
        <v>539.561</v>
      </c>
      <c r="W27" s="281">
        <v>1054.1619999999998</v>
      </c>
      <c r="X27" s="280">
        <v>599.6270000000005</v>
      </c>
      <c r="Y27" s="282">
        <f>SUM(U27:X27)</f>
        <v>3193.9810000000007</v>
      </c>
      <c r="Z27" s="286">
        <f>IF(ISERROR(S27/Y27-1),"         /0",IF(S27/Y27&gt;5,"  *  ",(S27/Y27-1)))</f>
        <v>-0.07375873557169044</v>
      </c>
    </row>
    <row r="28" spans="1:26" ht="18.75" customHeight="1">
      <c r="A28" s="327" t="s">
        <v>451</v>
      </c>
      <c r="B28" s="328" t="s">
        <v>452</v>
      </c>
      <c r="C28" s="279">
        <v>32.224000000000004</v>
      </c>
      <c r="D28" s="280">
        <v>196.36</v>
      </c>
      <c r="E28" s="281">
        <v>5.297000000000001</v>
      </c>
      <c r="F28" s="280">
        <v>7.117</v>
      </c>
      <c r="G28" s="282">
        <f t="shared" si="15"/>
        <v>240.998</v>
      </c>
      <c r="H28" s="283">
        <f t="shared" si="1"/>
        <v>0.007062168580813506</v>
      </c>
      <c r="I28" s="284">
        <v>44.81099999999999</v>
      </c>
      <c r="J28" s="280">
        <v>184.312</v>
      </c>
      <c r="K28" s="281">
        <v>2.202</v>
      </c>
      <c r="L28" s="280">
        <v>6.575</v>
      </c>
      <c r="M28" s="282">
        <f t="shared" si="16"/>
        <v>237.89999999999998</v>
      </c>
      <c r="N28" s="285">
        <f t="shared" si="17"/>
        <v>0.013022278268179921</v>
      </c>
      <c r="O28" s="279">
        <v>342.14</v>
      </c>
      <c r="P28" s="280">
        <v>1751.7209999999995</v>
      </c>
      <c r="Q28" s="281">
        <v>11.710999999999999</v>
      </c>
      <c r="R28" s="280">
        <v>26.262999999999998</v>
      </c>
      <c r="S28" s="282">
        <f t="shared" si="18"/>
        <v>2131.834999999999</v>
      </c>
      <c r="T28" s="283">
        <f t="shared" si="5"/>
        <v>0.006606407763241488</v>
      </c>
      <c r="U28" s="284">
        <v>402.536</v>
      </c>
      <c r="V28" s="280">
        <v>1519.3539999999998</v>
      </c>
      <c r="W28" s="281">
        <v>14.66</v>
      </c>
      <c r="X28" s="280">
        <v>42.172</v>
      </c>
      <c r="Y28" s="282">
        <f t="shared" si="19"/>
        <v>1978.722</v>
      </c>
      <c r="Z28" s="286">
        <f t="shared" si="20"/>
        <v>0.07737974308669893</v>
      </c>
    </row>
    <row r="29" spans="1:26" ht="18.75" customHeight="1">
      <c r="A29" s="327" t="s">
        <v>463</v>
      </c>
      <c r="B29" s="328" t="s">
        <v>464</v>
      </c>
      <c r="C29" s="279">
        <v>63.260999999999996</v>
      </c>
      <c r="D29" s="280">
        <v>138.878</v>
      </c>
      <c r="E29" s="281">
        <v>1.2</v>
      </c>
      <c r="F29" s="280">
        <v>1.909</v>
      </c>
      <c r="G29" s="282">
        <f t="shared" si="15"/>
        <v>205.24799999999996</v>
      </c>
      <c r="H29" s="283">
        <f t="shared" si="1"/>
        <v>0.006014556041439391</v>
      </c>
      <c r="I29" s="284">
        <v>54.958</v>
      </c>
      <c r="J29" s="280">
        <v>119.293</v>
      </c>
      <c r="K29" s="281">
        <v>0.5700000000000001</v>
      </c>
      <c r="L29" s="280">
        <v>3.055</v>
      </c>
      <c r="M29" s="282">
        <f t="shared" si="16"/>
        <v>177.876</v>
      </c>
      <c r="N29" s="285" t="s">
        <v>43</v>
      </c>
      <c r="O29" s="279">
        <v>501.80799999999994</v>
      </c>
      <c r="P29" s="280">
        <v>1507.9009999999998</v>
      </c>
      <c r="Q29" s="281">
        <v>7.715999999999999</v>
      </c>
      <c r="R29" s="280">
        <v>9.779999999999998</v>
      </c>
      <c r="S29" s="282">
        <f t="shared" si="18"/>
        <v>2027.2049999999997</v>
      </c>
      <c r="T29" s="283">
        <f t="shared" si="5"/>
        <v>0.006282166701307542</v>
      </c>
      <c r="U29" s="284">
        <v>467.666</v>
      </c>
      <c r="V29" s="280">
        <v>1298.5110000000004</v>
      </c>
      <c r="W29" s="281">
        <v>13.079</v>
      </c>
      <c r="X29" s="280">
        <v>22.621999999999996</v>
      </c>
      <c r="Y29" s="282">
        <f t="shared" si="19"/>
        <v>1801.8780000000004</v>
      </c>
      <c r="Z29" s="286">
        <f t="shared" si="20"/>
        <v>0.12505119658489594</v>
      </c>
    </row>
    <row r="30" spans="1:26" ht="18.75" customHeight="1">
      <c r="A30" s="327" t="s">
        <v>449</v>
      </c>
      <c r="B30" s="328" t="s">
        <v>450</v>
      </c>
      <c r="C30" s="279">
        <v>18.103</v>
      </c>
      <c r="D30" s="280">
        <v>8.184999999999999</v>
      </c>
      <c r="E30" s="281">
        <v>78.81199999999997</v>
      </c>
      <c r="F30" s="280">
        <v>64.02499999999999</v>
      </c>
      <c r="G30" s="282">
        <f t="shared" si="15"/>
        <v>169.12499999999994</v>
      </c>
      <c r="H30" s="283">
        <f t="shared" si="1"/>
        <v>0.004956013167039079</v>
      </c>
      <c r="I30" s="284">
        <v>40.10600000000001</v>
      </c>
      <c r="J30" s="280">
        <v>17.034000000000002</v>
      </c>
      <c r="K30" s="281">
        <v>64.62699999999998</v>
      </c>
      <c r="L30" s="280">
        <v>53.40199999999998</v>
      </c>
      <c r="M30" s="282">
        <f t="shared" si="16"/>
        <v>175.16899999999998</v>
      </c>
      <c r="N30" s="285">
        <f t="shared" si="17"/>
        <v>-0.03450382202330349</v>
      </c>
      <c r="O30" s="279">
        <v>217.76500000000007</v>
      </c>
      <c r="P30" s="280">
        <v>101.13400000000004</v>
      </c>
      <c r="Q30" s="281">
        <v>701.6399999999994</v>
      </c>
      <c r="R30" s="280">
        <v>608.8449999999989</v>
      </c>
      <c r="S30" s="282">
        <f t="shared" si="18"/>
        <v>1629.3839999999984</v>
      </c>
      <c r="T30" s="283">
        <f t="shared" si="5"/>
        <v>0.005049347208813751</v>
      </c>
      <c r="U30" s="284">
        <v>432.536</v>
      </c>
      <c r="V30" s="280">
        <v>217.99399999999997</v>
      </c>
      <c r="W30" s="281">
        <v>549.8770000000002</v>
      </c>
      <c r="X30" s="280">
        <v>466.8470000000003</v>
      </c>
      <c r="Y30" s="282">
        <f t="shared" si="19"/>
        <v>1667.2540000000004</v>
      </c>
      <c r="Z30" s="286">
        <f t="shared" si="20"/>
        <v>-0.02271399558795595</v>
      </c>
    </row>
    <row r="31" spans="1:26" ht="18.75" customHeight="1">
      <c r="A31" s="327" t="s">
        <v>455</v>
      </c>
      <c r="B31" s="328" t="s">
        <v>456</v>
      </c>
      <c r="C31" s="279">
        <v>17.734</v>
      </c>
      <c r="D31" s="280">
        <v>131.566</v>
      </c>
      <c r="E31" s="281">
        <v>0.438</v>
      </c>
      <c r="F31" s="280">
        <v>0.40399999999999997</v>
      </c>
      <c r="G31" s="282">
        <f t="shared" si="15"/>
        <v>150.142</v>
      </c>
      <c r="H31" s="283">
        <f t="shared" si="1"/>
        <v>0.004399738234593239</v>
      </c>
      <c r="I31" s="284">
        <v>18.062</v>
      </c>
      <c r="J31" s="280">
        <v>111.438</v>
      </c>
      <c r="K31" s="281">
        <v>0.272</v>
      </c>
      <c r="L31" s="280">
        <v>0.096</v>
      </c>
      <c r="M31" s="282">
        <f t="shared" si="16"/>
        <v>129.868</v>
      </c>
      <c r="N31" s="285">
        <f t="shared" si="17"/>
        <v>0.15611236024270791</v>
      </c>
      <c r="O31" s="279">
        <v>219.49600000000004</v>
      </c>
      <c r="P31" s="280">
        <v>1231.4150000000002</v>
      </c>
      <c r="Q31" s="281">
        <v>5.265</v>
      </c>
      <c r="R31" s="280">
        <v>11.602</v>
      </c>
      <c r="S31" s="282">
        <f t="shared" si="18"/>
        <v>1467.7780000000005</v>
      </c>
      <c r="T31" s="283">
        <f t="shared" si="5"/>
        <v>0.004548541502468564</v>
      </c>
      <c r="U31" s="284">
        <v>275.54099999999994</v>
      </c>
      <c r="V31" s="280">
        <v>1117.681</v>
      </c>
      <c r="W31" s="281">
        <v>4.584999999999998</v>
      </c>
      <c r="X31" s="280">
        <v>6.250999999999999</v>
      </c>
      <c r="Y31" s="282">
        <f t="shared" si="19"/>
        <v>1404.058</v>
      </c>
      <c r="Z31" s="286">
        <f t="shared" si="20"/>
        <v>0.045382740599035465</v>
      </c>
    </row>
    <row r="32" spans="1:26" ht="18.75" customHeight="1">
      <c r="A32" s="327" t="s">
        <v>483</v>
      </c>
      <c r="B32" s="328" t="s">
        <v>484</v>
      </c>
      <c r="C32" s="279">
        <v>0.488</v>
      </c>
      <c r="D32" s="280">
        <v>4.203</v>
      </c>
      <c r="E32" s="281">
        <v>56.277</v>
      </c>
      <c r="F32" s="280">
        <v>81.617</v>
      </c>
      <c r="G32" s="282">
        <f t="shared" si="15"/>
        <v>142.585</v>
      </c>
      <c r="H32" s="283">
        <f t="shared" si="1"/>
        <v>0.004178289060885542</v>
      </c>
      <c r="I32" s="284">
        <v>14.692</v>
      </c>
      <c r="J32" s="280">
        <v>8.251</v>
      </c>
      <c r="K32" s="281">
        <v>26.676000000000002</v>
      </c>
      <c r="L32" s="280">
        <v>33.341</v>
      </c>
      <c r="M32" s="282">
        <f t="shared" si="16"/>
        <v>82.96000000000001</v>
      </c>
      <c r="N32" s="285">
        <f t="shared" si="17"/>
        <v>0.7187198649951783</v>
      </c>
      <c r="O32" s="279">
        <v>34.999</v>
      </c>
      <c r="P32" s="280">
        <v>78.774</v>
      </c>
      <c r="Q32" s="281">
        <v>534.4509999999999</v>
      </c>
      <c r="R32" s="280">
        <v>814.4129999999998</v>
      </c>
      <c r="S32" s="282">
        <f t="shared" si="18"/>
        <v>1462.6369999999997</v>
      </c>
      <c r="T32" s="283">
        <f t="shared" si="5"/>
        <v>0.004532609902550733</v>
      </c>
      <c r="U32" s="284">
        <v>120.081</v>
      </c>
      <c r="V32" s="280">
        <v>184.146</v>
      </c>
      <c r="W32" s="281">
        <v>480.36399999999986</v>
      </c>
      <c r="X32" s="280">
        <v>619.3139999999999</v>
      </c>
      <c r="Y32" s="282">
        <f t="shared" si="19"/>
        <v>1403.9049999999997</v>
      </c>
      <c r="Z32" s="286">
        <f t="shared" si="20"/>
        <v>0.04183473953009642</v>
      </c>
    </row>
    <row r="33" spans="1:26" ht="18.75" customHeight="1">
      <c r="A33" s="327" t="s">
        <v>507</v>
      </c>
      <c r="B33" s="328" t="s">
        <v>530</v>
      </c>
      <c r="C33" s="279">
        <v>44.83</v>
      </c>
      <c r="D33" s="280">
        <v>15.3</v>
      </c>
      <c r="E33" s="281">
        <v>20.464</v>
      </c>
      <c r="F33" s="280">
        <v>38.335</v>
      </c>
      <c r="G33" s="282">
        <f t="shared" si="15"/>
        <v>118.929</v>
      </c>
      <c r="H33" s="283">
        <f t="shared" si="1"/>
        <v>0.003485077250216058</v>
      </c>
      <c r="I33" s="284">
        <v>40.725</v>
      </c>
      <c r="J33" s="280">
        <v>1.7</v>
      </c>
      <c r="K33" s="281">
        <v>24.223</v>
      </c>
      <c r="L33" s="280">
        <v>37.153</v>
      </c>
      <c r="M33" s="282">
        <f t="shared" si="16"/>
        <v>103.80099999999999</v>
      </c>
      <c r="N33" s="285">
        <f t="shared" si="17"/>
        <v>0.14574040712517244</v>
      </c>
      <c r="O33" s="279">
        <v>346.6470000000001</v>
      </c>
      <c r="P33" s="280">
        <v>35.032000000000004</v>
      </c>
      <c r="Q33" s="281">
        <v>279.04700000000014</v>
      </c>
      <c r="R33" s="280">
        <v>407.95900000000006</v>
      </c>
      <c r="S33" s="282">
        <f t="shared" si="18"/>
        <v>1068.6850000000004</v>
      </c>
      <c r="T33" s="283">
        <f t="shared" si="5"/>
        <v>0.00331178017081985</v>
      </c>
      <c r="U33" s="284">
        <v>586.3000000000002</v>
      </c>
      <c r="V33" s="280">
        <v>6.07</v>
      </c>
      <c r="W33" s="281">
        <v>278.32900000000024</v>
      </c>
      <c r="X33" s="280">
        <v>378.7400000000001</v>
      </c>
      <c r="Y33" s="282">
        <f t="shared" si="19"/>
        <v>1249.4390000000008</v>
      </c>
      <c r="Z33" s="286">
        <f t="shared" si="20"/>
        <v>-0.14466812705542265</v>
      </c>
    </row>
    <row r="34" spans="1:26" ht="18.75" customHeight="1">
      <c r="A34" s="327" t="s">
        <v>501</v>
      </c>
      <c r="B34" s="328" t="s">
        <v>502</v>
      </c>
      <c r="C34" s="279">
        <v>0.41</v>
      </c>
      <c r="D34" s="280">
        <v>4.401000000000001</v>
      </c>
      <c r="E34" s="281">
        <v>50.998999999999995</v>
      </c>
      <c r="F34" s="280">
        <v>48.73899999999999</v>
      </c>
      <c r="G34" s="282">
        <f t="shared" si="15"/>
        <v>104.54899999999998</v>
      </c>
      <c r="H34" s="283">
        <f t="shared" si="1"/>
        <v>0.003063687926685994</v>
      </c>
      <c r="I34" s="284">
        <v>0.502</v>
      </c>
      <c r="J34" s="280">
        <v>4.049</v>
      </c>
      <c r="K34" s="281">
        <v>34.076</v>
      </c>
      <c r="L34" s="280">
        <v>33.275</v>
      </c>
      <c r="M34" s="282">
        <f t="shared" si="16"/>
        <v>71.902</v>
      </c>
      <c r="N34" s="285">
        <f t="shared" si="17"/>
        <v>0.45404856610386335</v>
      </c>
      <c r="O34" s="279">
        <v>4.989</v>
      </c>
      <c r="P34" s="280">
        <v>45.285999999999994</v>
      </c>
      <c r="Q34" s="281">
        <v>470.24600000000027</v>
      </c>
      <c r="R34" s="280">
        <v>419.56</v>
      </c>
      <c r="S34" s="282">
        <f t="shared" si="18"/>
        <v>940.0810000000004</v>
      </c>
      <c r="T34" s="283">
        <f t="shared" si="5"/>
        <v>0.0029132453573920245</v>
      </c>
      <c r="U34" s="284">
        <v>6.415</v>
      </c>
      <c r="V34" s="280">
        <v>60.821000000000005</v>
      </c>
      <c r="W34" s="281">
        <v>431.6900000000003</v>
      </c>
      <c r="X34" s="280">
        <v>402.91599999999994</v>
      </c>
      <c r="Y34" s="282">
        <f t="shared" si="19"/>
        <v>901.8420000000002</v>
      </c>
      <c r="Z34" s="286">
        <f t="shared" si="20"/>
        <v>0.04240099707044043</v>
      </c>
    </row>
    <row r="35" spans="1:26" ht="18.75" customHeight="1">
      <c r="A35" s="327" t="s">
        <v>536</v>
      </c>
      <c r="B35" s="328" t="s">
        <v>537</v>
      </c>
      <c r="C35" s="279">
        <v>38.835</v>
      </c>
      <c r="D35" s="280">
        <v>43.26</v>
      </c>
      <c r="E35" s="281">
        <v>0.175</v>
      </c>
      <c r="F35" s="280">
        <v>0.32699999999999996</v>
      </c>
      <c r="G35" s="282">
        <f t="shared" si="15"/>
        <v>82.597</v>
      </c>
      <c r="H35" s="283">
        <f t="shared" si="1"/>
        <v>0.002420409871739405</v>
      </c>
      <c r="I35" s="284">
        <v>22.985</v>
      </c>
      <c r="J35" s="280">
        <v>30.41</v>
      </c>
      <c r="K35" s="281">
        <v>5.0809999999999995</v>
      </c>
      <c r="L35" s="280">
        <v>2.484</v>
      </c>
      <c r="M35" s="282">
        <f t="shared" si="16"/>
        <v>60.96</v>
      </c>
      <c r="N35" s="285">
        <f t="shared" si="17"/>
        <v>0.35493766404199456</v>
      </c>
      <c r="O35" s="279">
        <v>328.112</v>
      </c>
      <c r="P35" s="280">
        <v>431.69800000000004</v>
      </c>
      <c r="Q35" s="281">
        <v>142.33</v>
      </c>
      <c r="R35" s="280">
        <v>103.27199999999998</v>
      </c>
      <c r="S35" s="282">
        <f t="shared" si="18"/>
        <v>1005.412</v>
      </c>
      <c r="T35" s="283">
        <f t="shared" si="5"/>
        <v>0.0031157015632336245</v>
      </c>
      <c r="U35" s="284">
        <v>350.99499999999983</v>
      </c>
      <c r="V35" s="280">
        <v>470.5120000000001</v>
      </c>
      <c r="W35" s="281">
        <v>89.139</v>
      </c>
      <c r="X35" s="280">
        <v>50.50899999999999</v>
      </c>
      <c r="Y35" s="282">
        <f t="shared" si="19"/>
        <v>961.155</v>
      </c>
      <c r="Z35" s="286">
        <f t="shared" si="20"/>
        <v>0.046045643002429415</v>
      </c>
    </row>
    <row r="36" spans="1:26" ht="18.75" customHeight="1">
      <c r="A36" s="327" t="s">
        <v>457</v>
      </c>
      <c r="B36" s="328" t="s">
        <v>458</v>
      </c>
      <c r="C36" s="279">
        <v>4.054</v>
      </c>
      <c r="D36" s="280">
        <v>12.296999999999999</v>
      </c>
      <c r="E36" s="281">
        <v>32.869</v>
      </c>
      <c r="F36" s="280">
        <v>30.093</v>
      </c>
      <c r="G36" s="282">
        <f t="shared" si="15"/>
        <v>79.313</v>
      </c>
      <c r="H36" s="283">
        <f t="shared" si="1"/>
        <v>0.002324176037353263</v>
      </c>
      <c r="I36" s="284">
        <v>3.6719999999999997</v>
      </c>
      <c r="J36" s="280">
        <v>16.789</v>
      </c>
      <c r="K36" s="281">
        <v>29.23700000000001</v>
      </c>
      <c r="L36" s="280">
        <v>27.723</v>
      </c>
      <c r="M36" s="282">
        <f t="shared" si="16"/>
        <v>77.421</v>
      </c>
      <c r="N36" s="285" t="s">
        <v>43</v>
      </c>
      <c r="O36" s="279">
        <v>22.858999999999998</v>
      </c>
      <c r="P36" s="280">
        <v>97.527</v>
      </c>
      <c r="Q36" s="281">
        <v>361.8160000000001</v>
      </c>
      <c r="R36" s="280">
        <v>359.8029999999998</v>
      </c>
      <c r="S36" s="282">
        <f t="shared" si="18"/>
        <v>842.0049999999999</v>
      </c>
      <c r="T36" s="283">
        <f t="shared" si="5"/>
        <v>0.002609314683682438</v>
      </c>
      <c r="U36" s="284">
        <v>41.90600000000001</v>
      </c>
      <c r="V36" s="280">
        <v>110.89800000000001</v>
      </c>
      <c r="W36" s="281">
        <v>334.3380000000002</v>
      </c>
      <c r="X36" s="280">
        <v>341.5949999999999</v>
      </c>
      <c r="Y36" s="282">
        <f t="shared" si="19"/>
        <v>828.7370000000001</v>
      </c>
      <c r="Z36" s="286">
        <f t="shared" si="20"/>
        <v>0.016009904227758387</v>
      </c>
    </row>
    <row r="37" spans="1:26" ht="18.75" customHeight="1">
      <c r="A37" s="327" t="s">
        <v>534</v>
      </c>
      <c r="B37" s="328" t="s">
        <v>535</v>
      </c>
      <c r="C37" s="279">
        <v>7.3149999999999995</v>
      </c>
      <c r="D37" s="280">
        <v>39.71</v>
      </c>
      <c r="E37" s="281">
        <v>10.03</v>
      </c>
      <c r="F37" s="280">
        <v>21.805</v>
      </c>
      <c r="G37" s="282">
        <f t="shared" si="15"/>
        <v>78.86</v>
      </c>
      <c r="H37" s="283">
        <f t="shared" si="1"/>
        <v>0.002310901394546648</v>
      </c>
      <c r="I37" s="284">
        <v>3.95</v>
      </c>
      <c r="J37" s="280">
        <v>30.38</v>
      </c>
      <c r="K37" s="281">
        <v>8.155</v>
      </c>
      <c r="L37" s="280">
        <v>17.788999999999998</v>
      </c>
      <c r="M37" s="282">
        <f t="shared" si="16"/>
        <v>60.274</v>
      </c>
      <c r="N37" s="285">
        <f t="shared" si="17"/>
        <v>0.30835849620068356</v>
      </c>
      <c r="O37" s="279">
        <v>76.18900000000001</v>
      </c>
      <c r="P37" s="280">
        <v>441.92900000000003</v>
      </c>
      <c r="Q37" s="281">
        <v>101.58900000000001</v>
      </c>
      <c r="R37" s="280">
        <v>204.658</v>
      </c>
      <c r="S37" s="282">
        <f t="shared" si="18"/>
        <v>824.3650000000001</v>
      </c>
      <c r="T37" s="283">
        <f t="shared" si="5"/>
        <v>0.00255464955577921</v>
      </c>
      <c r="U37" s="284">
        <v>46.904999999999994</v>
      </c>
      <c r="V37" s="280">
        <v>340.072</v>
      </c>
      <c r="W37" s="281">
        <v>137.89499999999995</v>
      </c>
      <c r="X37" s="280">
        <v>341.2020000000001</v>
      </c>
      <c r="Y37" s="282">
        <f t="shared" si="19"/>
        <v>866.0740000000001</v>
      </c>
      <c r="Z37" s="286">
        <f t="shared" si="20"/>
        <v>-0.04815870237416198</v>
      </c>
    </row>
    <row r="38" spans="1:26" ht="18.75" customHeight="1">
      <c r="A38" s="327" t="s">
        <v>475</v>
      </c>
      <c r="B38" s="328" t="s">
        <v>476</v>
      </c>
      <c r="C38" s="279">
        <v>19.023</v>
      </c>
      <c r="D38" s="280">
        <v>52.266</v>
      </c>
      <c r="E38" s="281">
        <v>0.599</v>
      </c>
      <c r="F38" s="280">
        <v>4.548</v>
      </c>
      <c r="G38" s="282">
        <f>SUM(C38:F38)</f>
        <v>76.436</v>
      </c>
      <c r="H38" s="283">
        <f>G38/$G$10</f>
        <v>0.0022398688687999954</v>
      </c>
      <c r="I38" s="284">
        <v>29.817</v>
      </c>
      <c r="J38" s="280">
        <v>41.884</v>
      </c>
      <c r="K38" s="281">
        <v>1.116</v>
      </c>
      <c r="L38" s="280">
        <v>3.685</v>
      </c>
      <c r="M38" s="282">
        <f>SUM(I38:L38)</f>
        <v>76.502</v>
      </c>
      <c r="N38" s="285">
        <f>IF(ISERROR(G38/M38-1),"         /0",(G38/M38-1))</f>
        <v>-0.0008627225432012997</v>
      </c>
      <c r="O38" s="279">
        <v>395.74100000000004</v>
      </c>
      <c r="P38" s="280">
        <v>455.822</v>
      </c>
      <c r="Q38" s="281">
        <v>3.209999999999999</v>
      </c>
      <c r="R38" s="280">
        <v>15.115999999999996</v>
      </c>
      <c r="S38" s="282">
        <f>SUM(O38:R38)</f>
        <v>869.8890000000001</v>
      </c>
      <c r="T38" s="283">
        <f>S38/$S$10</f>
        <v>0.002695725252075502</v>
      </c>
      <c r="U38" s="284">
        <v>398.672</v>
      </c>
      <c r="V38" s="280">
        <v>385.469</v>
      </c>
      <c r="W38" s="281">
        <v>3.836</v>
      </c>
      <c r="X38" s="280">
        <v>18.846999999999998</v>
      </c>
      <c r="Y38" s="282">
        <f>SUM(U38:X38)</f>
        <v>806.8240000000001</v>
      </c>
      <c r="Z38" s="286">
        <f>IF(ISERROR(S38/Y38-1),"         /0",IF(S38/Y38&gt;5,"  *  ",(S38/Y38-1)))</f>
        <v>0.07816450675735975</v>
      </c>
    </row>
    <row r="39" spans="1:26" ht="18.75" customHeight="1">
      <c r="A39" s="327" t="s">
        <v>538</v>
      </c>
      <c r="B39" s="328" t="s">
        <v>538</v>
      </c>
      <c r="C39" s="279">
        <v>22.505</v>
      </c>
      <c r="D39" s="280">
        <v>37.495</v>
      </c>
      <c r="E39" s="281">
        <v>4.025</v>
      </c>
      <c r="F39" s="280">
        <v>5.9190000000000005</v>
      </c>
      <c r="G39" s="282">
        <f t="shared" si="15"/>
        <v>69.944</v>
      </c>
      <c r="H39" s="283">
        <f t="shared" si="1"/>
        <v>0.002049628292419107</v>
      </c>
      <c r="I39" s="284">
        <v>26.029</v>
      </c>
      <c r="J39" s="280">
        <v>29.650000000000002</v>
      </c>
      <c r="K39" s="281">
        <v>12.710999999999999</v>
      </c>
      <c r="L39" s="280">
        <v>6.555</v>
      </c>
      <c r="M39" s="282">
        <f t="shared" si="16"/>
        <v>74.945</v>
      </c>
      <c r="N39" s="285" t="s">
        <v>43</v>
      </c>
      <c r="O39" s="279">
        <v>204.6959999999999</v>
      </c>
      <c r="P39" s="280">
        <v>253.49200000000005</v>
      </c>
      <c r="Q39" s="281">
        <v>152.883</v>
      </c>
      <c r="R39" s="280">
        <v>68.22999999999999</v>
      </c>
      <c r="S39" s="282">
        <f t="shared" si="18"/>
        <v>679.301</v>
      </c>
      <c r="T39" s="283">
        <f t="shared" si="5"/>
        <v>0.0021051063520289835</v>
      </c>
      <c r="U39" s="284">
        <v>230.82499999999996</v>
      </c>
      <c r="V39" s="280">
        <v>217.95699999999994</v>
      </c>
      <c r="W39" s="281">
        <v>119.366</v>
      </c>
      <c r="X39" s="280">
        <v>43.89800000000001</v>
      </c>
      <c r="Y39" s="282">
        <f t="shared" si="19"/>
        <v>612.0459999999999</v>
      </c>
      <c r="Z39" s="286">
        <f t="shared" si="20"/>
        <v>0.10988553147966029</v>
      </c>
    </row>
    <row r="40" spans="1:26" ht="18.75" customHeight="1">
      <c r="A40" s="327" t="s">
        <v>539</v>
      </c>
      <c r="B40" s="328" t="s">
        <v>540</v>
      </c>
      <c r="C40" s="279">
        <v>0</v>
      </c>
      <c r="D40" s="280">
        <v>0</v>
      </c>
      <c r="E40" s="281">
        <v>30.555</v>
      </c>
      <c r="F40" s="280">
        <v>32.23</v>
      </c>
      <c r="G40" s="282">
        <f t="shared" si="15"/>
        <v>62.785</v>
      </c>
      <c r="H40" s="283">
        <f t="shared" si="1"/>
        <v>0.0018398420499189869</v>
      </c>
      <c r="I40" s="284"/>
      <c r="J40" s="280"/>
      <c r="K40" s="281">
        <v>34.269</v>
      </c>
      <c r="L40" s="280">
        <v>34.119</v>
      </c>
      <c r="M40" s="282">
        <f t="shared" si="16"/>
        <v>68.388</v>
      </c>
      <c r="N40" s="285">
        <f t="shared" si="17"/>
        <v>-0.08192957828858871</v>
      </c>
      <c r="O40" s="279"/>
      <c r="P40" s="280"/>
      <c r="Q40" s="281">
        <v>370.48900000000003</v>
      </c>
      <c r="R40" s="280">
        <v>369.327</v>
      </c>
      <c r="S40" s="282">
        <f t="shared" si="18"/>
        <v>739.816</v>
      </c>
      <c r="T40" s="283">
        <f t="shared" si="5"/>
        <v>0.00229263811025256</v>
      </c>
      <c r="U40" s="284">
        <v>0</v>
      </c>
      <c r="V40" s="280">
        <v>0</v>
      </c>
      <c r="W40" s="281">
        <v>405.067</v>
      </c>
      <c r="X40" s="280">
        <v>394.045</v>
      </c>
      <c r="Y40" s="282">
        <f t="shared" si="19"/>
        <v>799.1120000000001</v>
      </c>
      <c r="Z40" s="286">
        <f t="shared" si="20"/>
        <v>-0.07420236462473351</v>
      </c>
    </row>
    <row r="41" spans="1:26" ht="18.75" customHeight="1">
      <c r="A41" s="327" t="s">
        <v>479</v>
      </c>
      <c r="B41" s="328" t="s">
        <v>480</v>
      </c>
      <c r="C41" s="279">
        <v>5.437</v>
      </c>
      <c r="D41" s="280">
        <v>46.329</v>
      </c>
      <c r="E41" s="281">
        <v>0.5630000000000001</v>
      </c>
      <c r="F41" s="280">
        <v>3.081</v>
      </c>
      <c r="G41" s="282">
        <f t="shared" si="15"/>
        <v>55.410000000000004</v>
      </c>
      <c r="H41" s="283">
        <f t="shared" si="1"/>
        <v>0.0016237261764117396</v>
      </c>
      <c r="I41" s="284">
        <v>4.635</v>
      </c>
      <c r="J41" s="280">
        <v>46.482</v>
      </c>
      <c r="K41" s="281">
        <v>0.191</v>
      </c>
      <c r="L41" s="280">
        <v>1.481</v>
      </c>
      <c r="M41" s="282">
        <f t="shared" si="16"/>
        <v>52.789</v>
      </c>
      <c r="N41" s="285">
        <f t="shared" si="17"/>
        <v>0.0496504953683532</v>
      </c>
      <c r="O41" s="279">
        <v>57.153</v>
      </c>
      <c r="P41" s="280">
        <v>466.11199999999997</v>
      </c>
      <c r="Q41" s="281">
        <v>11.900999999999994</v>
      </c>
      <c r="R41" s="280">
        <v>39.966</v>
      </c>
      <c r="S41" s="282">
        <f t="shared" si="18"/>
        <v>575.132</v>
      </c>
      <c r="T41" s="283">
        <f t="shared" si="5"/>
        <v>0.0017822938968956813</v>
      </c>
      <c r="U41" s="284">
        <v>59.127</v>
      </c>
      <c r="V41" s="280">
        <v>494.31000000000006</v>
      </c>
      <c r="W41" s="281">
        <v>5.786</v>
      </c>
      <c r="X41" s="280">
        <v>15.880999999999997</v>
      </c>
      <c r="Y41" s="282">
        <f t="shared" si="19"/>
        <v>575.1039999999999</v>
      </c>
      <c r="Z41" s="286">
        <f t="shared" si="20"/>
        <v>4.868684620529251E-05</v>
      </c>
    </row>
    <row r="42" spans="1:26" ht="18.75" customHeight="1">
      <c r="A42" s="327" t="s">
        <v>541</v>
      </c>
      <c r="B42" s="328" t="s">
        <v>541</v>
      </c>
      <c r="C42" s="279">
        <v>17.104999999999997</v>
      </c>
      <c r="D42" s="280">
        <v>35.01</v>
      </c>
      <c r="E42" s="281">
        <v>0.7000000000000001</v>
      </c>
      <c r="F42" s="280">
        <v>0.765</v>
      </c>
      <c r="G42" s="282">
        <f t="shared" si="15"/>
        <v>53.58</v>
      </c>
      <c r="H42" s="283">
        <f t="shared" si="1"/>
        <v>0.001570100135934687</v>
      </c>
      <c r="I42" s="284">
        <v>11.335</v>
      </c>
      <c r="J42" s="280">
        <v>29.19</v>
      </c>
      <c r="K42" s="281">
        <v>6.550999999999999</v>
      </c>
      <c r="L42" s="280">
        <v>15.402</v>
      </c>
      <c r="M42" s="282">
        <f t="shared" si="16"/>
        <v>62.47800000000001</v>
      </c>
      <c r="N42" s="285">
        <f t="shared" si="17"/>
        <v>-0.14241813118217628</v>
      </c>
      <c r="O42" s="279">
        <v>106.154</v>
      </c>
      <c r="P42" s="280">
        <v>274.23600000000005</v>
      </c>
      <c r="Q42" s="281">
        <v>72.75999999999993</v>
      </c>
      <c r="R42" s="280">
        <v>210.62199999999996</v>
      </c>
      <c r="S42" s="282">
        <f t="shared" si="18"/>
        <v>663.7719999999999</v>
      </c>
      <c r="T42" s="283">
        <f t="shared" si="5"/>
        <v>0.002056983065679253</v>
      </c>
      <c r="U42" s="284">
        <v>106.61499999999998</v>
      </c>
      <c r="V42" s="280">
        <v>265.704</v>
      </c>
      <c r="W42" s="281">
        <v>48.341</v>
      </c>
      <c r="X42" s="280">
        <v>172.80200000000002</v>
      </c>
      <c r="Y42" s="282">
        <f t="shared" si="19"/>
        <v>593.462</v>
      </c>
      <c r="Z42" s="286">
        <f t="shared" si="20"/>
        <v>0.11847430838031747</v>
      </c>
    </row>
    <row r="43" spans="1:26" ht="18.75" customHeight="1">
      <c r="A43" s="327" t="s">
        <v>499</v>
      </c>
      <c r="B43" s="328" t="s">
        <v>542</v>
      </c>
      <c r="C43" s="279">
        <v>1.9</v>
      </c>
      <c r="D43" s="280">
        <v>37.4</v>
      </c>
      <c r="E43" s="281">
        <v>0.581</v>
      </c>
      <c r="F43" s="280">
        <v>0.445</v>
      </c>
      <c r="G43" s="282">
        <f t="shared" si="15"/>
        <v>40.326</v>
      </c>
      <c r="H43" s="283">
        <f t="shared" si="1"/>
        <v>0.0011817069444140012</v>
      </c>
      <c r="I43" s="284"/>
      <c r="J43" s="280"/>
      <c r="K43" s="281">
        <v>0.549</v>
      </c>
      <c r="L43" s="280">
        <v>0.38</v>
      </c>
      <c r="M43" s="282">
        <f t="shared" si="16"/>
        <v>0.929</v>
      </c>
      <c r="N43" s="285">
        <f t="shared" si="17"/>
        <v>42.40796555435953</v>
      </c>
      <c r="O43" s="279">
        <v>1.9</v>
      </c>
      <c r="P43" s="280">
        <v>50.93</v>
      </c>
      <c r="Q43" s="281">
        <v>7.934999999999999</v>
      </c>
      <c r="R43" s="280">
        <v>8.237000000000002</v>
      </c>
      <c r="S43" s="282">
        <f t="shared" si="18"/>
        <v>69.00200000000001</v>
      </c>
      <c r="T43" s="283">
        <f t="shared" si="5"/>
        <v>0.0002138323784341609</v>
      </c>
      <c r="U43" s="284"/>
      <c r="V43" s="280"/>
      <c r="W43" s="281">
        <v>4.009000000000001</v>
      </c>
      <c r="X43" s="280">
        <v>4.7</v>
      </c>
      <c r="Y43" s="282">
        <f t="shared" si="19"/>
        <v>8.709000000000001</v>
      </c>
      <c r="Z43" s="286" t="str">
        <f t="shared" si="20"/>
        <v>  *  </v>
      </c>
    </row>
    <row r="44" spans="1:26" ht="18.75" customHeight="1">
      <c r="A44" s="327" t="s">
        <v>495</v>
      </c>
      <c r="B44" s="328" t="s">
        <v>496</v>
      </c>
      <c r="C44" s="279">
        <v>1.755</v>
      </c>
      <c r="D44" s="280">
        <v>4.683999999999999</v>
      </c>
      <c r="E44" s="281">
        <v>13.642999999999997</v>
      </c>
      <c r="F44" s="280">
        <v>19.379</v>
      </c>
      <c r="G44" s="282">
        <f t="shared" si="15"/>
        <v>39.461</v>
      </c>
      <c r="H44" s="283">
        <f t="shared" si="1"/>
        <v>0.001156359116538236</v>
      </c>
      <c r="I44" s="284">
        <v>13.24</v>
      </c>
      <c r="J44" s="280">
        <v>23.297</v>
      </c>
      <c r="K44" s="281">
        <v>12.69</v>
      </c>
      <c r="L44" s="280">
        <v>24.385</v>
      </c>
      <c r="M44" s="282">
        <f t="shared" si="16"/>
        <v>73.612</v>
      </c>
      <c r="N44" s="285">
        <f t="shared" si="17"/>
        <v>-0.46393251100364075</v>
      </c>
      <c r="O44" s="279">
        <v>36.589000000000006</v>
      </c>
      <c r="P44" s="280">
        <v>113.11999999999999</v>
      </c>
      <c r="Q44" s="281">
        <v>118.87200000000003</v>
      </c>
      <c r="R44" s="280">
        <v>206.87299999999993</v>
      </c>
      <c r="S44" s="282">
        <f t="shared" si="18"/>
        <v>475.45399999999995</v>
      </c>
      <c r="T44" s="283">
        <f t="shared" si="5"/>
        <v>0.0014733987370805994</v>
      </c>
      <c r="U44" s="284">
        <v>91.776</v>
      </c>
      <c r="V44" s="280">
        <v>166.20800000000003</v>
      </c>
      <c r="W44" s="281">
        <v>75.957</v>
      </c>
      <c r="X44" s="280">
        <v>164.21299999999985</v>
      </c>
      <c r="Y44" s="282">
        <f t="shared" si="19"/>
        <v>498.1539999999999</v>
      </c>
      <c r="Z44" s="286">
        <f t="shared" si="20"/>
        <v>-0.04556823793445386</v>
      </c>
    </row>
    <row r="45" spans="1:26" ht="18.75" customHeight="1">
      <c r="A45" s="327" t="s">
        <v>523</v>
      </c>
      <c r="B45" s="328" t="s">
        <v>523</v>
      </c>
      <c r="C45" s="279">
        <v>6.157</v>
      </c>
      <c r="D45" s="280">
        <v>12.889999999999999</v>
      </c>
      <c r="E45" s="281">
        <v>2.62</v>
      </c>
      <c r="F45" s="280">
        <v>14.549999999999999</v>
      </c>
      <c r="G45" s="282">
        <f t="shared" si="15"/>
        <v>36.217</v>
      </c>
      <c r="H45" s="283">
        <f t="shared" si="1"/>
        <v>0.0010612974360423022</v>
      </c>
      <c r="I45" s="284">
        <v>10.426</v>
      </c>
      <c r="J45" s="280">
        <v>14.598</v>
      </c>
      <c r="K45" s="281">
        <v>0.261</v>
      </c>
      <c r="L45" s="280">
        <v>0.45000000000000007</v>
      </c>
      <c r="M45" s="282">
        <f t="shared" si="16"/>
        <v>25.735</v>
      </c>
      <c r="N45" s="285">
        <f t="shared" si="17"/>
        <v>0.40730522634544397</v>
      </c>
      <c r="O45" s="279">
        <v>94.03499999999998</v>
      </c>
      <c r="P45" s="280">
        <v>204.158</v>
      </c>
      <c r="Q45" s="281">
        <v>25.53</v>
      </c>
      <c r="R45" s="280">
        <v>25.464</v>
      </c>
      <c r="S45" s="282">
        <f t="shared" si="18"/>
        <v>349.18699999999995</v>
      </c>
      <c r="T45" s="283">
        <f t="shared" si="5"/>
        <v>0.0010821061234209054</v>
      </c>
      <c r="U45" s="284">
        <v>69.18299999999999</v>
      </c>
      <c r="V45" s="280">
        <v>184.03999999999994</v>
      </c>
      <c r="W45" s="281">
        <v>11.103</v>
      </c>
      <c r="X45" s="280">
        <v>23.177</v>
      </c>
      <c r="Y45" s="282">
        <f t="shared" si="19"/>
        <v>287.50299999999993</v>
      </c>
      <c r="Z45" s="286">
        <f t="shared" si="20"/>
        <v>0.21455080468725551</v>
      </c>
    </row>
    <row r="46" spans="1:26" ht="18.75" customHeight="1">
      <c r="A46" s="327" t="s">
        <v>487</v>
      </c>
      <c r="B46" s="328" t="s">
        <v>488</v>
      </c>
      <c r="C46" s="279">
        <v>27.087999999999997</v>
      </c>
      <c r="D46" s="280">
        <v>6.033</v>
      </c>
      <c r="E46" s="281">
        <v>0.9810000000000001</v>
      </c>
      <c r="F46" s="280">
        <v>0.665</v>
      </c>
      <c r="G46" s="282">
        <f t="shared" si="15"/>
        <v>34.766999999999996</v>
      </c>
      <c r="H46" s="283">
        <f t="shared" si="1"/>
        <v>0.0010188068575222333</v>
      </c>
      <c r="I46" s="284">
        <v>30.063999999999997</v>
      </c>
      <c r="J46" s="280">
        <v>2.542</v>
      </c>
      <c r="K46" s="281">
        <v>0.324</v>
      </c>
      <c r="L46" s="280">
        <v>0.22</v>
      </c>
      <c r="M46" s="282">
        <f t="shared" si="16"/>
        <v>33.14999999999999</v>
      </c>
      <c r="N46" s="285">
        <f t="shared" si="17"/>
        <v>0.04877828054298661</v>
      </c>
      <c r="O46" s="279">
        <v>363.789</v>
      </c>
      <c r="P46" s="280">
        <v>33.05000000000001</v>
      </c>
      <c r="Q46" s="281">
        <v>2.085</v>
      </c>
      <c r="R46" s="280">
        <v>1.6900000000000004</v>
      </c>
      <c r="S46" s="282">
        <f t="shared" si="18"/>
        <v>400.614</v>
      </c>
      <c r="T46" s="283">
        <f t="shared" si="5"/>
        <v>0.0012414748044117985</v>
      </c>
      <c r="U46" s="284">
        <v>431.208</v>
      </c>
      <c r="V46" s="280">
        <v>34.617999999999995</v>
      </c>
      <c r="W46" s="281">
        <v>5.5459999999999985</v>
      </c>
      <c r="X46" s="280">
        <v>4.517999999999999</v>
      </c>
      <c r="Y46" s="282">
        <f t="shared" si="19"/>
        <v>475.89</v>
      </c>
      <c r="Z46" s="286">
        <f t="shared" si="20"/>
        <v>-0.15817941120847256</v>
      </c>
    </row>
    <row r="47" spans="1:26" ht="18.75" customHeight="1">
      <c r="A47" s="327" t="s">
        <v>513</v>
      </c>
      <c r="B47" s="328" t="s">
        <v>514</v>
      </c>
      <c r="C47" s="279">
        <v>0</v>
      </c>
      <c r="D47" s="280">
        <v>0</v>
      </c>
      <c r="E47" s="281">
        <v>11.309999999999999</v>
      </c>
      <c r="F47" s="280">
        <v>22.003</v>
      </c>
      <c r="G47" s="282">
        <f t="shared" si="15"/>
        <v>33.313</v>
      </c>
      <c r="H47" s="283">
        <f t="shared" si="1"/>
        <v>0.0009761990636131436</v>
      </c>
      <c r="I47" s="284">
        <v>0.062</v>
      </c>
      <c r="J47" s="280">
        <v>0.649</v>
      </c>
      <c r="K47" s="281">
        <v>15.685999999999998</v>
      </c>
      <c r="L47" s="280">
        <v>23.363</v>
      </c>
      <c r="M47" s="282">
        <f t="shared" si="16"/>
        <v>39.76</v>
      </c>
      <c r="N47" s="285">
        <f t="shared" si="17"/>
        <v>-0.16214788732394358</v>
      </c>
      <c r="O47" s="279">
        <v>0.42500000000000004</v>
      </c>
      <c r="P47" s="280">
        <v>6.21</v>
      </c>
      <c r="Q47" s="281">
        <v>160.27399999999994</v>
      </c>
      <c r="R47" s="280">
        <v>216.88300000000007</v>
      </c>
      <c r="S47" s="282">
        <f t="shared" si="18"/>
        <v>383.79200000000003</v>
      </c>
      <c r="T47" s="283">
        <f t="shared" si="5"/>
        <v>0.0011893446013739235</v>
      </c>
      <c r="U47" s="284">
        <v>1.012</v>
      </c>
      <c r="V47" s="280">
        <v>5.134</v>
      </c>
      <c r="W47" s="281">
        <v>224.05999999999995</v>
      </c>
      <c r="X47" s="280">
        <v>293.99800000000005</v>
      </c>
      <c r="Y47" s="282">
        <f t="shared" si="19"/>
        <v>524.204</v>
      </c>
      <c r="Z47" s="286">
        <f t="shared" si="20"/>
        <v>-0.267857551640201</v>
      </c>
    </row>
    <row r="48" spans="1:26" ht="18.75" customHeight="1">
      <c r="A48" s="327" t="s">
        <v>543</v>
      </c>
      <c r="B48" s="328" t="s">
        <v>544</v>
      </c>
      <c r="C48" s="279">
        <v>0</v>
      </c>
      <c r="D48" s="280">
        <v>31</v>
      </c>
      <c r="E48" s="281">
        <v>0</v>
      </c>
      <c r="F48" s="280">
        <v>0</v>
      </c>
      <c r="G48" s="282">
        <f t="shared" si="15"/>
        <v>31</v>
      </c>
      <c r="H48" s="283">
        <f t="shared" si="1"/>
        <v>0.0009084192649118196</v>
      </c>
      <c r="I48" s="284">
        <v>0</v>
      </c>
      <c r="J48" s="280">
        <v>43.375</v>
      </c>
      <c r="K48" s="281"/>
      <c r="L48" s="280"/>
      <c r="M48" s="282">
        <f t="shared" si="16"/>
        <v>43.375</v>
      </c>
      <c r="N48" s="285">
        <f t="shared" si="17"/>
        <v>-0.28530259365994237</v>
      </c>
      <c r="O48" s="279">
        <v>0.026000000000000002</v>
      </c>
      <c r="P48" s="280">
        <v>316.531</v>
      </c>
      <c r="Q48" s="281">
        <v>0.15</v>
      </c>
      <c r="R48" s="280">
        <v>0.2</v>
      </c>
      <c r="S48" s="282">
        <f t="shared" si="18"/>
        <v>316.907</v>
      </c>
      <c r="T48" s="283">
        <f t="shared" si="5"/>
        <v>0.0009820726580741807</v>
      </c>
      <c r="U48" s="284">
        <v>0</v>
      </c>
      <c r="V48" s="280">
        <v>576.895</v>
      </c>
      <c r="W48" s="281">
        <v>0.1</v>
      </c>
      <c r="X48" s="280">
        <v>0.15</v>
      </c>
      <c r="Y48" s="282">
        <f t="shared" si="19"/>
        <v>577.145</v>
      </c>
      <c r="Z48" s="286">
        <f t="shared" si="20"/>
        <v>-0.45090575158755597</v>
      </c>
    </row>
    <row r="49" spans="1:26" ht="18.75" customHeight="1">
      <c r="A49" s="327" t="s">
        <v>491</v>
      </c>
      <c r="B49" s="328" t="s">
        <v>492</v>
      </c>
      <c r="C49" s="279">
        <v>3.537</v>
      </c>
      <c r="D49" s="280">
        <v>8.167</v>
      </c>
      <c r="E49" s="281">
        <v>15.159999999999998</v>
      </c>
      <c r="F49" s="280">
        <v>2.57</v>
      </c>
      <c r="G49" s="282">
        <f t="shared" si="15"/>
        <v>29.433999999999997</v>
      </c>
      <c r="H49" s="283">
        <f t="shared" si="1"/>
        <v>0.0008625294401101451</v>
      </c>
      <c r="I49" s="284">
        <v>2.053</v>
      </c>
      <c r="J49" s="280">
        <v>2.82</v>
      </c>
      <c r="K49" s="281">
        <v>0.396</v>
      </c>
      <c r="L49" s="280">
        <v>0.371</v>
      </c>
      <c r="M49" s="282">
        <f t="shared" si="16"/>
        <v>5.639999999999999</v>
      </c>
      <c r="N49" s="285">
        <f t="shared" si="17"/>
        <v>4.218794326241135</v>
      </c>
      <c r="O49" s="279">
        <v>32.257</v>
      </c>
      <c r="P49" s="280">
        <v>36.540000000000006</v>
      </c>
      <c r="Q49" s="281">
        <v>22.139</v>
      </c>
      <c r="R49" s="280">
        <v>29.878999999999998</v>
      </c>
      <c r="S49" s="282">
        <f t="shared" si="18"/>
        <v>120.815</v>
      </c>
      <c r="T49" s="283">
        <f t="shared" si="5"/>
        <v>0.00037439724646420603</v>
      </c>
      <c r="U49" s="284">
        <v>17.982000000000003</v>
      </c>
      <c r="V49" s="280">
        <v>23.605</v>
      </c>
      <c r="W49" s="281">
        <v>6.226999999999999</v>
      </c>
      <c r="X49" s="280">
        <v>19.387999999999998</v>
      </c>
      <c r="Y49" s="282">
        <f t="shared" si="19"/>
        <v>67.202</v>
      </c>
      <c r="Z49" s="286">
        <f t="shared" si="20"/>
        <v>0.7977887562870152</v>
      </c>
    </row>
    <row r="50" spans="1:26" ht="18.75" customHeight="1">
      <c r="A50" s="327" t="s">
        <v>545</v>
      </c>
      <c r="B50" s="328" t="s">
        <v>545</v>
      </c>
      <c r="C50" s="279">
        <v>4.895</v>
      </c>
      <c r="D50" s="280">
        <v>21.245</v>
      </c>
      <c r="E50" s="281">
        <v>1.2970000000000002</v>
      </c>
      <c r="F50" s="280">
        <v>1.119</v>
      </c>
      <c r="G50" s="282">
        <f t="shared" si="15"/>
        <v>28.556</v>
      </c>
      <c r="H50" s="283">
        <f t="shared" si="1"/>
        <v>0.0008368006622200621</v>
      </c>
      <c r="I50" s="284">
        <v>6.4</v>
      </c>
      <c r="J50" s="280">
        <v>48.07</v>
      </c>
      <c r="K50" s="281">
        <v>2.79</v>
      </c>
      <c r="L50" s="280">
        <v>2.984</v>
      </c>
      <c r="M50" s="282">
        <f t="shared" si="16"/>
        <v>60.244</v>
      </c>
      <c r="N50" s="285">
        <f t="shared" si="17"/>
        <v>-0.5259942898877896</v>
      </c>
      <c r="O50" s="279">
        <v>32.322999999999986</v>
      </c>
      <c r="P50" s="280">
        <v>278.16900000000004</v>
      </c>
      <c r="Q50" s="281">
        <v>23.738999999999994</v>
      </c>
      <c r="R50" s="280">
        <v>33.91899999999999</v>
      </c>
      <c r="S50" s="282">
        <f t="shared" si="18"/>
        <v>368.15</v>
      </c>
      <c r="T50" s="283">
        <f t="shared" si="5"/>
        <v>0.0011408711359168766</v>
      </c>
      <c r="U50" s="284">
        <v>25.999999999999993</v>
      </c>
      <c r="V50" s="280">
        <v>333.87</v>
      </c>
      <c r="W50" s="281">
        <v>56.36800000000003</v>
      </c>
      <c r="X50" s="280">
        <v>69.537</v>
      </c>
      <c r="Y50" s="282">
        <f t="shared" si="19"/>
        <v>485.7750000000001</v>
      </c>
      <c r="Z50" s="286">
        <f t="shared" si="20"/>
        <v>-0.24213885029077264</v>
      </c>
    </row>
    <row r="51" spans="1:26" ht="18.75" customHeight="1">
      <c r="A51" s="327" t="s">
        <v>546</v>
      </c>
      <c r="B51" s="328" t="s">
        <v>546</v>
      </c>
      <c r="C51" s="279">
        <v>0</v>
      </c>
      <c r="D51" s="280">
        <v>25.549999999999997</v>
      </c>
      <c r="E51" s="281">
        <v>0</v>
      </c>
      <c r="F51" s="280">
        <v>0</v>
      </c>
      <c r="G51" s="282">
        <f t="shared" si="15"/>
        <v>25.549999999999997</v>
      </c>
      <c r="H51" s="283">
        <f t="shared" si="1"/>
        <v>0.0007487132973708707</v>
      </c>
      <c r="I51" s="284">
        <v>0</v>
      </c>
      <c r="J51" s="280">
        <v>34.1</v>
      </c>
      <c r="K51" s="281"/>
      <c r="L51" s="280"/>
      <c r="M51" s="282">
        <f t="shared" si="16"/>
        <v>34.1</v>
      </c>
      <c r="N51" s="285">
        <f t="shared" si="17"/>
        <v>-0.25073313782991213</v>
      </c>
      <c r="O51" s="279">
        <v>0.022000000000000002</v>
      </c>
      <c r="P51" s="280">
        <v>396.14199999999994</v>
      </c>
      <c r="Q51" s="281">
        <v>0.15500000000000003</v>
      </c>
      <c r="R51" s="280">
        <v>0.405</v>
      </c>
      <c r="S51" s="282">
        <f t="shared" si="18"/>
        <v>396.7239999999999</v>
      </c>
      <c r="T51" s="283">
        <f t="shared" si="5"/>
        <v>0.001229419966115678</v>
      </c>
      <c r="U51" s="284">
        <v>0</v>
      </c>
      <c r="V51" s="280">
        <v>471.13600000000014</v>
      </c>
      <c r="W51" s="281"/>
      <c r="X51" s="280"/>
      <c r="Y51" s="282">
        <f t="shared" si="19"/>
        <v>471.13600000000014</v>
      </c>
      <c r="Z51" s="286">
        <f t="shared" si="20"/>
        <v>-0.1579416559125183</v>
      </c>
    </row>
    <row r="52" spans="1:26" ht="18.75" customHeight="1">
      <c r="A52" s="327" t="s">
        <v>467</v>
      </c>
      <c r="B52" s="328" t="s">
        <v>468</v>
      </c>
      <c r="C52" s="279">
        <v>2.804</v>
      </c>
      <c r="D52" s="280">
        <v>19.483</v>
      </c>
      <c r="E52" s="281">
        <v>0.863</v>
      </c>
      <c r="F52" s="280">
        <v>1.782</v>
      </c>
      <c r="G52" s="282">
        <f t="shared" si="15"/>
        <v>24.932</v>
      </c>
      <c r="H52" s="283">
        <f t="shared" si="1"/>
        <v>0.0007306035197671447</v>
      </c>
      <c r="I52" s="284">
        <v>3.214</v>
      </c>
      <c r="J52" s="280">
        <v>25.227</v>
      </c>
      <c r="K52" s="281">
        <v>1.1919999999999997</v>
      </c>
      <c r="L52" s="280">
        <v>1.273</v>
      </c>
      <c r="M52" s="282">
        <f t="shared" si="16"/>
        <v>30.906</v>
      </c>
      <c r="N52" s="285">
        <f t="shared" si="17"/>
        <v>-0.1932958001682521</v>
      </c>
      <c r="O52" s="279">
        <v>35.355000000000004</v>
      </c>
      <c r="P52" s="280">
        <v>148.32700000000003</v>
      </c>
      <c r="Q52" s="281">
        <v>14.458999999999998</v>
      </c>
      <c r="R52" s="280">
        <v>31.845999999999993</v>
      </c>
      <c r="S52" s="282">
        <f t="shared" si="18"/>
        <v>229.98700000000002</v>
      </c>
      <c r="T52" s="283">
        <f t="shared" si="5"/>
        <v>0.0007127136491541892</v>
      </c>
      <c r="U52" s="284">
        <v>53.096000000000004</v>
      </c>
      <c r="V52" s="280">
        <v>163.80300000000003</v>
      </c>
      <c r="W52" s="281">
        <v>7.761999999999996</v>
      </c>
      <c r="X52" s="280">
        <v>15.796000000000001</v>
      </c>
      <c r="Y52" s="282">
        <f t="shared" si="19"/>
        <v>240.45700000000002</v>
      </c>
      <c r="Z52" s="286">
        <f t="shared" si="20"/>
        <v>-0.04354208860627884</v>
      </c>
    </row>
    <row r="53" spans="1:26" ht="18.75" customHeight="1">
      <c r="A53" s="327" t="s">
        <v>497</v>
      </c>
      <c r="B53" s="328" t="s">
        <v>498</v>
      </c>
      <c r="C53" s="279">
        <v>1.983</v>
      </c>
      <c r="D53" s="280">
        <v>0</v>
      </c>
      <c r="E53" s="281">
        <v>9.995</v>
      </c>
      <c r="F53" s="280">
        <v>12.864999999999998</v>
      </c>
      <c r="G53" s="282">
        <f t="shared" si="15"/>
        <v>24.842999999999996</v>
      </c>
      <c r="H53" s="283">
        <f t="shared" si="1"/>
        <v>0.0007279954773614301</v>
      </c>
      <c r="I53" s="284">
        <v>1.178</v>
      </c>
      <c r="J53" s="280">
        <v>0.29</v>
      </c>
      <c r="K53" s="281">
        <v>9.884</v>
      </c>
      <c r="L53" s="280">
        <v>10.379999999999999</v>
      </c>
      <c r="M53" s="282">
        <f t="shared" si="16"/>
        <v>21.732</v>
      </c>
      <c r="N53" s="285">
        <f t="shared" si="17"/>
        <v>0.14315295416896734</v>
      </c>
      <c r="O53" s="279">
        <v>18.128</v>
      </c>
      <c r="P53" s="280">
        <v>1.8669999999999998</v>
      </c>
      <c r="Q53" s="281">
        <v>117.20299999999999</v>
      </c>
      <c r="R53" s="280">
        <v>134.29500000000002</v>
      </c>
      <c r="S53" s="282">
        <f t="shared" si="18"/>
        <v>271.493</v>
      </c>
      <c r="T53" s="283">
        <f t="shared" si="5"/>
        <v>0.0008413378440947455</v>
      </c>
      <c r="U53" s="284">
        <v>39.732</v>
      </c>
      <c r="V53" s="280">
        <v>47.477000000000004</v>
      </c>
      <c r="W53" s="281">
        <v>13.770000000000001</v>
      </c>
      <c r="X53" s="280">
        <v>13.319999999999999</v>
      </c>
      <c r="Y53" s="282">
        <f t="shared" si="19"/>
        <v>114.29899999999999</v>
      </c>
      <c r="Z53" s="286">
        <f t="shared" si="20"/>
        <v>1.3752876228138482</v>
      </c>
    </row>
    <row r="54" spans="1:26" ht="18.75" customHeight="1">
      <c r="A54" s="327" t="s">
        <v>547</v>
      </c>
      <c r="B54" s="328" t="s">
        <v>547</v>
      </c>
      <c r="C54" s="279">
        <v>7.989999999999999</v>
      </c>
      <c r="D54" s="280">
        <v>6.4799999999999995</v>
      </c>
      <c r="E54" s="281">
        <v>2.198</v>
      </c>
      <c r="F54" s="280">
        <v>8.112</v>
      </c>
      <c r="G54" s="282">
        <f t="shared" si="15"/>
        <v>24.78</v>
      </c>
      <c r="H54" s="283">
        <f t="shared" si="1"/>
        <v>0.0007261493349843514</v>
      </c>
      <c r="I54" s="284">
        <v>4.186</v>
      </c>
      <c r="J54" s="280">
        <v>12.241</v>
      </c>
      <c r="K54" s="281">
        <v>3.87</v>
      </c>
      <c r="L54" s="280">
        <v>6.618</v>
      </c>
      <c r="M54" s="282">
        <f t="shared" si="16"/>
        <v>26.915</v>
      </c>
      <c r="N54" s="285">
        <f t="shared" si="17"/>
        <v>-0.07932379713914162</v>
      </c>
      <c r="O54" s="279">
        <v>130.403</v>
      </c>
      <c r="P54" s="280">
        <v>130.926</v>
      </c>
      <c r="Q54" s="281">
        <v>32.086000000000006</v>
      </c>
      <c r="R54" s="280">
        <v>39.46</v>
      </c>
      <c r="S54" s="282">
        <f t="shared" si="18"/>
        <v>332.87499999999994</v>
      </c>
      <c r="T54" s="283">
        <f t="shared" si="5"/>
        <v>0.001031556374761185</v>
      </c>
      <c r="U54" s="284">
        <v>96.85300000000001</v>
      </c>
      <c r="V54" s="280">
        <v>116.59900000000002</v>
      </c>
      <c r="W54" s="281">
        <v>57.62600000000001</v>
      </c>
      <c r="X54" s="280">
        <v>40.99419999999999</v>
      </c>
      <c r="Y54" s="282">
        <f t="shared" si="19"/>
        <v>312.0722</v>
      </c>
      <c r="Z54" s="286">
        <f t="shared" si="20"/>
        <v>0.06666021516815634</v>
      </c>
    </row>
    <row r="55" spans="1:26" ht="18.75" customHeight="1">
      <c r="A55" s="327" t="s">
        <v>548</v>
      </c>
      <c r="B55" s="328" t="s">
        <v>548</v>
      </c>
      <c r="C55" s="279">
        <v>7.745</v>
      </c>
      <c r="D55" s="280">
        <v>16.015</v>
      </c>
      <c r="E55" s="281">
        <v>0.185</v>
      </c>
      <c r="F55" s="280">
        <v>0.181</v>
      </c>
      <c r="G55" s="282">
        <f t="shared" si="15"/>
        <v>24.126</v>
      </c>
      <c r="H55" s="283">
        <f t="shared" si="1"/>
        <v>0.0007069846188794375</v>
      </c>
      <c r="I55" s="284">
        <v>1.94</v>
      </c>
      <c r="J55" s="280">
        <v>7.11</v>
      </c>
      <c r="K55" s="281">
        <v>1.8</v>
      </c>
      <c r="L55" s="280">
        <v>4.922</v>
      </c>
      <c r="M55" s="282">
        <f t="shared" si="16"/>
        <v>15.772000000000002</v>
      </c>
      <c r="N55" s="285">
        <f t="shared" si="17"/>
        <v>0.5296728379406541</v>
      </c>
      <c r="O55" s="279">
        <v>53.388999999999996</v>
      </c>
      <c r="P55" s="280">
        <v>146.836</v>
      </c>
      <c r="Q55" s="281">
        <v>21.739</v>
      </c>
      <c r="R55" s="280">
        <v>60.028999999999996</v>
      </c>
      <c r="S55" s="282">
        <f t="shared" si="18"/>
        <v>281.99300000000005</v>
      </c>
      <c r="T55" s="283">
        <f t="shared" si="5"/>
        <v>0.0008738766107038105</v>
      </c>
      <c r="U55" s="284">
        <v>61.85999999999999</v>
      </c>
      <c r="V55" s="280">
        <v>136.19299999999998</v>
      </c>
      <c r="W55" s="281">
        <v>13.275</v>
      </c>
      <c r="X55" s="280">
        <v>50.65299999999999</v>
      </c>
      <c r="Y55" s="282">
        <f t="shared" si="19"/>
        <v>261.981</v>
      </c>
      <c r="Z55" s="286">
        <f t="shared" si="20"/>
        <v>0.07638721892045619</v>
      </c>
    </row>
    <row r="56" spans="1:26" ht="18.75" customHeight="1">
      <c r="A56" s="327" t="s">
        <v>481</v>
      </c>
      <c r="B56" s="328" t="s">
        <v>482</v>
      </c>
      <c r="C56" s="279">
        <v>4.78</v>
      </c>
      <c r="D56" s="280">
        <v>18.382</v>
      </c>
      <c r="E56" s="281">
        <v>0.218</v>
      </c>
      <c r="F56" s="280">
        <v>0.218</v>
      </c>
      <c r="G56" s="282">
        <f t="shared" si="15"/>
        <v>23.598000000000003</v>
      </c>
      <c r="H56" s="283">
        <f t="shared" si="1"/>
        <v>0.0006915121875286814</v>
      </c>
      <c r="I56" s="284">
        <v>18.064</v>
      </c>
      <c r="J56" s="280">
        <v>32.327999999999996</v>
      </c>
      <c r="K56" s="281">
        <v>6.85</v>
      </c>
      <c r="L56" s="280">
        <v>3.34</v>
      </c>
      <c r="M56" s="282">
        <f t="shared" si="16"/>
        <v>60.581999999999994</v>
      </c>
      <c r="N56" s="285" t="s">
        <v>43</v>
      </c>
      <c r="O56" s="279">
        <v>148.319</v>
      </c>
      <c r="P56" s="280">
        <v>209.50199999999998</v>
      </c>
      <c r="Q56" s="281">
        <v>8.187999999999999</v>
      </c>
      <c r="R56" s="280">
        <v>9.082</v>
      </c>
      <c r="S56" s="282">
        <f t="shared" si="18"/>
        <v>375.09099999999995</v>
      </c>
      <c r="T56" s="283">
        <f t="shared" si="5"/>
        <v>0.001162380810110545</v>
      </c>
      <c r="U56" s="284">
        <v>160.395</v>
      </c>
      <c r="V56" s="280">
        <v>208.86500000000004</v>
      </c>
      <c r="W56" s="281">
        <v>18.744999999999997</v>
      </c>
      <c r="X56" s="280">
        <v>8.808</v>
      </c>
      <c r="Y56" s="282">
        <f t="shared" si="19"/>
        <v>396.81300000000005</v>
      </c>
      <c r="Z56" s="286">
        <f t="shared" si="20"/>
        <v>-0.05474115011352976</v>
      </c>
    </row>
    <row r="57" spans="1:26" ht="18.75" customHeight="1" thickBot="1">
      <c r="A57" s="329" t="s">
        <v>48</v>
      </c>
      <c r="B57" s="330" t="s">
        <v>48</v>
      </c>
      <c r="C57" s="331">
        <v>20.330000000000002</v>
      </c>
      <c r="D57" s="332">
        <v>62.56</v>
      </c>
      <c r="E57" s="333">
        <v>102.69100000000002</v>
      </c>
      <c r="F57" s="332">
        <v>139.90400000000008</v>
      </c>
      <c r="G57" s="334">
        <f t="shared" si="15"/>
        <v>325.4850000000001</v>
      </c>
      <c r="H57" s="335">
        <f t="shared" si="1"/>
        <v>0.009537962723865282</v>
      </c>
      <c r="I57" s="336">
        <v>45.21999999999999</v>
      </c>
      <c r="J57" s="332">
        <v>86.53300000000002</v>
      </c>
      <c r="K57" s="333">
        <v>132.45800000000003</v>
      </c>
      <c r="L57" s="332">
        <v>168.818</v>
      </c>
      <c r="M57" s="334">
        <f t="shared" si="16"/>
        <v>433.029</v>
      </c>
      <c r="N57" s="337">
        <f t="shared" si="17"/>
        <v>-0.24835288167767022</v>
      </c>
      <c r="O57" s="331">
        <v>353.59499999999997</v>
      </c>
      <c r="P57" s="332">
        <v>733.86</v>
      </c>
      <c r="Q57" s="333">
        <v>1099.99</v>
      </c>
      <c r="R57" s="332">
        <v>1477.312</v>
      </c>
      <c r="S57" s="334">
        <f t="shared" si="18"/>
        <v>3664.7569999999996</v>
      </c>
      <c r="T57" s="335">
        <f t="shared" si="5"/>
        <v>0.011356825971612996</v>
      </c>
      <c r="U57" s="336">
        <v>657.2210000000001</v>
      </c>
      <c r="V57" s="332">
        <v>1138.6999999999998</v>
      </c>
      <c r="W57" s="333">
        <v>1197.3779999999992</v>
      </c>
      <c r="X57" s="332">
        <v>1673.2679000000005</v>
      </c>
      <c r="Y57" s="334">
        <f t="shared" si="19"/>
        <v>4666.5669</v>
      </c>
      <c r="Z57" s="338">
        <f t="shared" si="20"/>
        <v>-0.21467813951193981</v>
      </c>
    </row>
    <row r="58" spans="1:2" ht="9" customHeight="1" thickTop="1">
      <c r="A58" s="80"/>
      <c r="B58" s="80"/>
    </row>
    <row r="59" spans="1:2" ht="15">
      <c r="A59" s="72" t="s">
        <v>37</v>
      </c>
      <c r="B59" s="80"/>
    </row>
    <row r="60" spans="1:3" ht="14.25">
      <c r="A60" s="62" t="s">
        <v>144</v>
      </c>
      <c r="B60" s="177"/>
      <c r="C60" s="177"/>
    </row>
  </sheetData>
  <sheetProtection/>
  <mergeCells count="26"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U8:V8"/>
    <mergeCell ref="W8:X8"/>
    <mergeCell ref="N7:N9"/>
    <mergeCell ref="O7:S7"/>
    <mergeCell ref="T7:T9"/>
    <mergeCell ref="U7:Y7"/>
  </mergeCells>
  <conditionalFormatting sqref="Z58:Z65536 N58:N65536 Z4 N4 N6:N9 Z6:Z9">
    <cfRule type="cellIs" priority="3" dxfId="97" operator="lessThan" stopIfTrue="1">
      <formula>0</formula>
    </cfRule>
  </conditionalFormatting>
  <conditionalFormatting sqref="Z10:Z57 N10:N57">
    <cfRule type="cellIs" priority="4" dxfId="97" operator="lessThan" stopIfTrue="1">
      <formula>0</formula>
    </cfRule>
    <cfRule type="cellIs" priority="5" dxfId="99" operator="greaterThanOrEqual" stopIfTrue="1">
      <formula>0</formula>
    </cfRule>
  </conditionalFormatting>
  <conditionalFormatting sqref="H7:H9">
    <cfRule type="cellIs" priority="2" dxfId="97" operator="lessThan" stopIfTrue="1">
      <formula>0</formula>
    </cfRule>
  </conditionalFormatting>
  <conditionalFormatting sqref="T7:T9">
    <cfRule type="cellIs" priority="1" dxfId="97" operator="lessThan" stopIfTrue="1">
      <formula>0</formula>
    </cfRule>
  </conditionalFormatting>
  <hyperlinks>
    <hyperlink ref="W1:X1" location="INDICE!A1" display="Volve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0"/>
  </sheetPr>
  <dimension ref="A1:AA24"/>
  <sheetViews>
    <sheetView showGridLines="0" zoomScale="76" zoomScaleNormal="76" zoomScalePageLayoutView="0" workbookViewId="0" topLeftCell="A1">
      <selection activeCell="A1" sqref="A1"/>
    </sheetView>
  </sheetViews>
  <sheetFormatPr defaultColWidth="8.00390625" defaultRowHeight="15"/>
  <cols>
    <col min="1" max="1" width="28.57421875" style="79" customWidth="1"/>
    <col min="2" max="2" width="39.7109375" style="79" customWidth="1"/>
    <col min="3" max="3" width="11.00390625" style="79" customWidth="1"/>
    <col min="4" max="4" width="12.421875" style="79" bestFit="1" customWidth="1"/>
    <col min="5" max="5" width="8.57421875" style="79" bestFit="1" customWidth="1"/>
    <col min="6" max="6" width="11.57421875" style="79" customWidth="1"/>
    <col min="7" max="7" width="13.00390625" style="79" customWidth="1"/>
    <col min="8" max="8" width="10.7109375" style="79" customWidth="1"/>
    <col min="9" max="10" width="11.57421875" style="79" bestFit="1" customWidth="1"/>
    <col min="11" max="11" width="9.00390625" style="79" bestFit="1" customWidth="1"/>
    <col min="12" max="12" width="12.57421875" style="79" customWidth="1"/>
    <col min="13" max="13" width="11.57421875" style="79" bestFit="1" customWidth="1"/>
    <col min="14" max="14" width="9.421875" style="79" customWidth="1"/>
    <col min="15" max="15" width="11.57421875" style="79" bestFit="1" customWidth="1"/>
    <col min="16" max="16" width="12.421875" style="79" bestFit="1" customWidth="1"/>
    <col min="17" max="17" width="9.421875" style="79" customWidth="1"/>
    <col min="18" max="18" width="10.57421875" style="79" bestFit="1" customWidth="1"/>
    <col min="19" max="19" width="13.57421875" style="79" customWidth="1"/>
    <col min="20" max="20" width="11.00390625" style="79" customWidth="1"/>
    <col min="21" max="21" width="13.28125" style="79" customWidth="1"/>
    <col min="22" max="22" width="12.28125" style="79" customWidth="1"/>
    <col min="23" max="23" width="10.28125" style="79" customWidth="1"/>
    <col min="24" max="24" width="11.28125" style="79" customWidth="1"/>
    <col min="25" max="25" width="14.00390625" style="79" customWidth="1"/>
    <col min="26" max="26" width="9.8515625" style="79" bestFit="1" customWidth="1"/>
    <col min="27" max="16384" width="8.00390625" style="79" customWidth="1"/>
  </cols>
  <sheetData>
    <row r="1" spans="2:26" ht="18">
      <c r="B1" s="472"/>
      <c r="Y1" s="610" t="s">
        <v>26</v>
      </c>
      <c r="Z1" s="610"/>
    </row>
    <row r="2" spans="1:27" ht="18">
      <c r="A2" s="474" t="s">
        <v>147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475"/>
      <c r="N2" s="475"/>
      <c r="X2" s="224"/>
      <c r="Y2" s="225"/>
      <c r="Z2" s="225"/>
      <c r="AA2" s="224"/>
    </row>
    <row r="3" spans="1:27" ht="18">
      <c r="A3" s="478" t="s">
        <v>146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475"/>
      <c r="N3" s="475"/>
      <c r="X3" s="224"/>
      <c r="Y3" s="225"/>
      <c r="Z3" s="225"/>
      <c r="AA3" s="224"/>
    </row>
    <row r="4" ht="5.25" customHeight="1" thickBot="1"/>
    <row r="5" spans="1:26" ht="24.75" customHeight="1" thickTop="1">
      <c r="A5" s="642" t="s">
        <v>116</v>
      </c>
      <c r="B5" s="643"/>
      <c r="C5" s="643"/>
      <c r="D5" s="643"/>
      <c r="E5" s="643"/>
      <c r="F5" s="643"/>
      <c r="G5" s="643"/>
      <c r="H5" s="643"/>
      <c r="I5" s="643"/>
      <c r="J5" s="643"/>
      <c r="K5" s="643"/>
      <c r="L5" s="643"/>
      <c r="M5" s="643"/>
      <c r="N5" s="643"/>
      <c r="O5" s="643"/>
      <c r="P5" s="643"/>
      <c r="Q5" s="643"/>
      <c r="R5" s="643"/>
      <c r="S5" s="643"/>
      <c r="T5" s="643"/>
      <c r="U5" s="643"/>
      <c r="V5" s="643"/>
      <c r="W5" s="643"/>
      <c r="X5" s="643"/>
      <c r="Y5" s="643"/>
      <c r="Z5" s="644"/>
    </row>
    <row r="6" spans="1:26" ht="21" customHeight="1" thickBot="1">
      <c r="A6" s="654" t="s">
        <v>40</v>
      </c>
      <c r="B6" s="655"/>
      <c r="C6" s="655"/>
      <c r="D6" s="655"/>
      <c r="E6" s="655"/>
      <c r="F6" s="655"/>
      <c r="G6" s="655"/>
      <c r="H6" s="655"/>
      <c r="I6" s="655"/>
      <c r="J6" s="655"/>
      <c r="K6" s="655"/>
      <c r="L6" s="655"/>
      <c r="M6" s="655"/>
      <c r="N6" s="655"/>
      <c r="O6" s="655"/>
      <c r="P6" s="655"/>
      <c r="Q6" s="655"/>
      <c r="R6" s="655"/>
      <c r="S6" s="655"/>
      <c r="T6" s="655"/>
      <c r="U6" s="655"/>
      <c r="V6" s="655"/>
      <c r="W6" s="655"/>
      <c r="X6" s="655"/>
      <c r="Y6" s="655"/>
      <c r="Z6" s="656"/>
    </row>
    <row r="7" spans="1:26" s="98" customFormat="1" ht="19.5" customHeight="1" thickBot="1" thickTop="1">
      <c r="A7" s="718" t="s">
        <v>113</v>
      </c>
      <c r="B7" s="718" t="s">
        <v>114</v>
      </c>
      <c r="C7" s="633" t="s">
        <v>33</v>
      </c>
      <c r="D7" s="634"/>
      <c r="E7" s="634"/>
      <c r="F7" s="634"/>
      <c r="G7" s="634"/>
      <c r="H7" s="634"/>
      <c r="I7" s="634"/>
      <c r="J7" s="634"/>
      <c r="K7" s="635"/>
      <c r="L7" s="635"/>
      <c r="M7" s="635"/>
      <c r="N7" s="636"/>
      <c r="O7" s="637" t="s">
        <v>32</v>
      </c>
      <c r="P7" s="634"/>
      <c r="Q7" s="634"/>
      <c r="R7" s="634"/>
      <c r="S7" s="634"/>
      <c r="T7" s="634"/>
      <c r="U7" s="634"/>
      <c r="V7" s="634"/>
      <c r="W7" s="634"/>
      <c r="X7" s="634"/>
      <c r="Y7" s="634"/>
      <c r="Z7" s="636"/>
    </row>
    <row r="8" spans="1:26" s="97" customFormat="1" ht="26.25" customHeight="1" thickBot="1">
      <c r="A8" s="719"/>
      <c r="B8" s="719"/>
      <c r="C8" s="727" t="s">
        <v>155</v>
      </c>
      <c r="D8" s="723"/>
      <c r="E8" s="723"/>
      <c r="F8" s="723"/>
      <c r="G8" s="724"/>
      <c r="H8" s="630" t="s">
        <v>31</v>
      </c>
      <c r="I8" s="727" t="s">
        <v>156</v>
      </c>
      <c r="J8" s="723"/>
      <c r="K8" s="723"/>
      <c r="L8" s="723"/>
      <c r="M8" s="724"/>
      <c r="N8" s="630" t="s">
        <v>30</v>
      </c>
      <c r="O8" s="722" t="s">
        <v>157</v>
      </c>
      <c r="P8" s="723"/>
      <c r="Q8" s="723"/>
      <c r="R8" s="723"/>
      <c r="S8" s="724"/>
      <c r="T8" s="630" t="s">
        <v>31</v>
      </c>
      <c r="U8" s="722" t="s">
        <v>158</v>
      </c>
      <c r="V8" s="723"/>
      <c r="W8" s="723"/>
      <c r="X8" s="723"/>
      <c r="Y8" s="724"/>
      <c r="Z8" s="630" t="s">
        <v>30</v>
      </c>
    </row>
    <row r="9" spans="1:26" s="92" customFormat="1" ht="26.25" customHeight="1">
      <c r="A9" s="720"/>
      <c r="B9" s="720"/>
      <c r="C9" s="651" t="s">
        <v>20</v>
      </c>
      <c r="D9" s="652"/>
      <c r="E9" s="649" t="s">
        <v>19</v>
      </c>
      <c r="F9" s="650"/>
      <c r="G9" s="638" t="s">
        <v>15</v>
      </c>
      <c r="H9" s="631"/>
      <c r="I9" s="651" t="s">
        <v>20</v>
      </c>
      <c r="J9" s="652"/>
      <c r="K9" s="649" t="s">
        <v>19</v>
      </c>
      <c r="L9" s="650"/>
      <c r="M9" s="638" t="s">
        <v>15</v>
      </c>
      <c r="N9" s="631"/>
      <c r="O9" s="652" t="s">
        <v>20</v>
      </c>
      <c r="P9" s="652"/>
      <c r="Q9" s="657" t="s">
        <v>19</v>
      </c>
      <c r="R9" s="652"/>
      <c r="S9" s="638" t="s">
        <v>15</v>
      </c>
      <c r="T9" s="631"/>
      <c r="U9" s="658" t="s">
        <v>20</v>
      </c>
      <c r="V9" s="650"/>
      <c r="W9" s="649" t="s">
        <v>19</v>
      </c>
      <c r="X9" s="653"/>
      <c r="Y9" s="638" t="s">
        <v>15</v>
      </c>
      <c r="Z9" s="631"/>
    </row>
    <row r="10" spans="1:26" s="92" customFormat="1" ht="31.5" thickBot="1">
      <c r="A10" s="721"/>
      <c r="B10" s="721"/>
      <c r="C10" s="95" t="s">
        <v>17</v>
      </c>
      <c r="D10" s="93" t="s">
        <v>16</v>
      </c>
      <c r="E10" s="94" t="s">
        <v>17</v>
      </c>
      <c r="F10" s="93" t="s">
        <v>16</v>
      </c>
      <c r="G10" s="639"/>
      <c r="H10" s="632"/>
      <c r="I10" s="95" t="s">
        <v>17</v>
      </c>
      <c r="J10" s="93" t="s">
        <v>16</v>
      </c>
      <c r="K10" s="94" t="s">
        <v>17</v>
      </c>
      <c r="L10" s="93" t="s">
        <v>16</v>
      </c>
      <c r="M10" s="639"/>
      <c r="N10" s="632"/>
      <c r="O10" s="96" t="s">
        <v>17</v>
      </c>
      <c r="P10" s="93" t="s">
        <v>16</v>
      </c>
      <c r="Q10" s="94" t="s">
        <v>17</v>
      </c>
      <c r="R10" s="93" t="s">
        <v>16</v>
      </c>
      <c r="S10" s="639"/>
      <c r="T10" s="632"/>
      <c r="U10" s="95" t="s">
        <v>17</v>
      </c>
      <c r="V10" s="93" t="s">
        <v>16</v>
      </c>
      <c r="W10" s="94" t="s">
        <v>17</v>
      </c>
      <c r="X10" s="93" t="s">
        <v>16</v>
      </c>
      <c r="Y10" s="639"/>
      <c r="Z10" s="632"/>
    </row>
    <row r="11" spans="1:26" s="491" customFormat="1" ht="18" customHeight="1" thickBot="1" thickTop="1">
      <c r="A11" s="480" t="s">
        <v>22</v>
      </c>
      <c r="B11" s="481"/>
      <c r="C11" s="482">
        <f>SUM(C12:C22)</f>
        <v>560126</v>
      </c>
      <c r="D11" s="483">
        <f>SUM(D12:D22)</f>
        <v>573173</v>
      </c>
      <c r="E11" s="484">
        <f>SUM(E12:E22)</f>
        <v>1602</v>
      </c>
      <c r="F11" s="483">
        <f>SUM(F12:F22)</f>
        <v>2542</v>
      </c>
      <c r="G11" s="485">
        <f aca="true" t="shared" si="0" ref="G11:G19">SUM(C11:F11)</f>
        <v>1137443</v>
      </c>
      <c r="H11" s="486">
        <f aca="true" t="shared" si="1" ref="H11:H22">G11/$G$11</f>
        <v>1</v>
      </c>
      <c r="I11" s="487">
        <f>SUM(I12:I22)</f>
        <v>497435</v>
      </c>
      <c r="J11" s="483">
        <f>SUM(J12:J22)</f>
        <v>518410</v>
      </c>
      <c r="K11" s="484">
        <f>SUM(K12:K22)</f>
        <v>3701</v>
      </c>
      <c r="L11" s="483">
        <f>SUM(L12:L22)</f>
        <v>4112</v>
      </c>
      <c r="M11" s="485">
        <f aca="true" t="shared" si="2" ref="M11:M22">SUM(I11:L11)</f>
        <v>1023658</v>
      </c>
      <c r="N11" s="488">
        <f aca="true" t="shared" si="3" ref="N11:N19">IF(ISERROR(G11/M11-1),"         /0",(G11/M11-1))</f>
        <v>0.11115528819195464</v>
      </c>
      <c r="O11" s="489">
        <f>SUM(O12:O22)</f>
        <v>6193708</v>
      </c>
      <c r="P11" s="483">
        <f>SUM(P12:P22)</f>
        <v>6110822</v>
      </c>
      <c r="Q11" s="484">
        <f>SUM(Q12:Q22)</f>
        <v>61582</v>
      </c>
      <c r="R11" s="483">
        <f>SUM(R12:R22)</f>
        <v>66687</v>
      </c>
      <c r="S11" s="485">
        <f aca="true" t="shared" si="4" ref="S11:S19">SUM(O11:R11)</f>
        <v>12432799</v>
      </c>
      <c r="T11" s="486">
        <f aca="true" t="shared" si="5" ref="T11:T22">S11/$S$11</f>
        <v>1</v>
      </c>
      <c r="U11" s="487">
        <f>SUM(U12:U22)</f>
        <v>5554575</v>
      </c>
      <c r="V11" s="483">
        <f>SUM(V12:V22)</f>
        <v>5515222</v>
      </c>
      <c r="W11" s="484">
        <f>SUM(W12:W22)</f>
        <v>19743</v>
      </c>
      <c r="X11" s="483">
        <f>SUM(X12:X22)</f>
        <v>19198</v>
      </c>
      <c r="Y11" s="485">
        <f aca="true" t="shared" si="6" ref="Y11:Y19">SUM(U11:X11)</f>
        <v>11108738</v>
      </c>
      <c r="Z11" s="490">
        <f>IF(ISERROR(S11/Y11-1),"         /0",(S11/Y11-1))</f>
        <v>0.11919094680241815</v>
      </c>
    </row>
    <row r="12" spans="1:26" ht="21" customHeight="1" thickTop="1">
      <c r="A12" s="317" t="s">
        <v>431</v>
      </c>
      <c r="B12" s="318" t="s">
        <v>432</v>
      </c>
      <c r="C12" s="319">
        <v>360433</v>
      </c>
      <c r="D12" s="320">
        <v>374760</v>
      </c>
      <c r="E12" s="321">
        <v>880</v>
      </c>
      <c r="F12" s="320">
        <v>2087</v>
      </c>
      <c r="G12" s="322">
        <f t="shared" si="0"/>
        <v>738160</v>
      </c>
      <c r="H12" s="323">
        <f t="shared" si="1"/>
        <v>0.6489643876660193</v>
      </c>
      <c r="I12" s="324">
        <v>331478</v>
      </c>
      <c r="J12" s="320">
        <v>349532</v>
      </c>
      <c r="K12" s="321">
        <v>2771</v>
      </c>
      <c r="L12" s="320">
        <v>3392</v>
      </c>
      <c r="M12" s="322">
        <f t="shared" si="2"/>
        <v>687173</v>
      </c>
      <c r="N12" s="325">
        <f t="shared" si="3"/>
        <v>0.07419820045316095</v>
      </c>
      <c r="O12" s="319">
        <v>3978102</v>
      </c>
      <c r="P12" s="320">
        <v>4033600</v>
      </c>
      <c r="Q12" s="321">
        <v>37529</v>
      </c>
      <c r="R12" s="320">
        <v>39766</v>
      </c>
      <c r="S12" s="322">
        <f t="shared" si="4"/>
        <v>8088997</v>
      </c>
      <c r="T12" s="323">
        <f t="shared" si="5"/>
        <v>0.6506175319009018</v>
      </c>
      <c r="U12" s="324">
        <v>3617028</v>
      </c>
      <c r="V12" s="320">
        <v>3690859</v>
      </c>
      <c r="W12" s="321">
        <v>12240</v>
      </c>
      <c r="X12" s="320">
        <v>13373</v>
      </c>
      <c r="Y12" s="322">
        <f t="shared" si="6"/>
        <v>7333500</v>
      </c>
      <c r="Z12" s="326">
        <f aca="true" t="shared" si="7" ref="Z12:Z19">IF(ISERROR(S12/Y12-1),"         /0",IF(S12/Y12&gt;5,"  *  ",(S12/Y12-1)))</f>
        <v>0.10301997681870856</v>
      </c>
    </row>
    <row r="13" spans="1:26" ht="21" customHeight="1">
      <c r="A13" s="327" t="s">
        <v>433</v>
      </c>
      <c r="B13" s="328" t="s">
        <v>434</v>
      </c>
      <c r="C13" s="279">
        <v>72603</v>
      </c>
      <c r="D13" s="280">
        <v>73285</v>
      </c>
      <c r="E13" s="281">
        <v>372</v>
      </c>
      <c r="F13" s="280">
        <v>283</v>
      </c>
      <c r="G13" s="282">
        <f t="shared" si="0"/>
        <v>146543</v>
      </c>
      <c r="H13" s="283">
        <f t="shared" si="1"/>
        <v>0.12883546692010062</v>
      </c>
      <c r="I13" s="284">
        <v>66883</v>
      </c>
      <c r="J13" s="280">
        <v>68280</v>
      </c>
      <c r="K13" s="281">
        <v>466</v>
      </c>
      <c r="L13" s="280">
        <v>355</v>
      </c>
      <c r="M13" s="282">
        <f t="shared" si="2"/>
        <v>135984</v>
      </c>
      <c r="N13" s="285">
        <f t="shared" si="3"/>
        <v>0.07764884104012237</v>
      </c>
      <c r="O13" s="279">
        <v>804981</v>
      </c>
      <c r="P13" s="280">
        <v>774995</v>
      </c>
      <c r="Q13" s="281">
        <v>8833</v>
      </c>
      <c r="R13" s="280">
        <v>9324</v>
      </c>
      <c r="S13" s="282">
        <f t="shared" si="4"/>
        <v>1598133</v>
      </c>
      <c r="T13" s="283">
        <f t="shared" si="5"/>
        <v>0.12854169041098468</v>
      </c>
      <c r="U13" s="284">
        <v>720294</v>
      </c>
      <c r="V13" s="280">
        <v>695566</v>
      </c>
      <c r="W13" s="281">
        <v>1888</v>
      </c>
      <c r="X13" s="280">
        <v>1547</v>
      </c>
      <c r="Y13" s="282">
        <f t="shared" si="6"/>
        <v>1419295</v>
      </c>
      <c r="Z13" s="286">
        <f t="shared" si="7"/>
        <v>0.1260048122483346</v>
      </c>
    </row>
    <row r="14" spans="1:26" ht="21" customHeight="1">
      <c r="A14" s="327" t="s">
        <v>437</v>
      </c>
      <c r="B14" s="328" t="s">
        <v>438</v>
      </c>
      <c r="C14" s="279">
        <v>41930</v>
      </c>
      <c r="D14" s="280">
        <v>43243</v>
      </c>
      <c r="E14" s="281">
        <v>56</v>
      </c>
      <c r="F14" s="280">
        <v>10</v>
      </c>
      <c r="G14" s="282">
        <f t="shared" si="0"/>
        <v>85239</v>
      </c>
      <c r="H14" s="283">
        <f t="shared" si="1"/>
        <v>0.07493913980744529</v>
      </c>
      <c r="I14" s="284">
        <v>34296</v>
      </c>
      <c r="J14" s="280">
        <v>37620</v>
      </c>
      <c r="K14" s="281">
        <v>130</v>
      </c>
      <c r="L14" s="280">
        <v>220</v>
      </c>
      <c r="M14" s="282">
        <f t="shared" si="2"/>
        <v>72266</v>
      </c>
      <c r="N14" s="285">
        <f t="shared" si="3"/>
        <v>0.17951733872083686</v>
      </c>
      <c r="O14" s="279">
        <v>481503</v>
      </c>
      <c r="P14" s="280">
        <v>452764</v>
      </c>
      <c r="Q14" s="281">
        <v>9064</v>
      </c>
      <c r="R14" s="280">
        <v>9546</v>
      </c>
      <c r="S14" s="282">
        <f t="shared" si="4"/>
        <v>952877</v>
      </c>
      <c r="T14" s="283">
        <f t="shared" si="5"/>
        <v>0.07664219456938055</v>
      </c>
      <c r="U14" s="284">
        <v>442161</v>
      </c>
      <c r="V14" s="280">
        <v>414867</v>
      </c>
      <c r="W14" s="281">
        <v>963</v>
      </c>
      <c r="X14" s="280">
        <v>1293</v>
      </c>
      <c r="Y14" s="282">
        <f t="shared" si="6"/>
        <v>859284</v>
      </c>
      <c r="Z14" s="286">
        <f t="shared" si="7"/>
        <v>0.10891975179335356</v>
      </c>
    </row>
    <row r="15" spans="1:26" ht="21" customHeight="1">
      <c r="A15" s="327" t="s">
        <v>435</v>
      </c>
      <c r="B15" s="328" t="s">
        <v>436</v>
      </c>
      <c r="C15" s="279">
        <v>41663</v>
      </c>
      <c r="D15" s="280">
        <v>40984</v>
      </c>
      <c r="E15" s="281">
        <v>105</v>
      </c>
      <c r="F15" s="280">
        <v>9</v>
      </c>
      <c r="G15" s="282">
        <f>SUM(C15:F15)</f>
        <v>82761</v>
      </c>
      <c r="H15" s="283">
        <f t="shared" si="1"/>
        <v>0.07276056910104506</v>
      </c>
      <c r="I15" s="284">
        <v>29853</v>
      </c>
      <c r="J15" s="280">
        <v>28770</v>
      </c>
      <c r="K15" s="281">
        <v>97</v>
      </c>
      <c r="L15" s="280">
        <v>89</v>
      </c>
      <c r="M15" s="282">
        <f>SUM(I15:L15)</f>
        <v>58809</v>
      </c>
      <c r="N15" s="285">
        <f>IF(ISERROR(G15/M15-1),"         /0",(G15/M15-1))</f>
        <v>0.4072845992960261</v>
      </c>
      <c r="O15" s="279">
        <v>470546</v>
      </c>
      <c r="P15" s="280">
        <v>435400</v>
      </c>
      <c r="Q15" s="281">
        <v>3107</v>
      </c>
      <c r="R15" s="280">
        <v>4459</v>
      </c>
      <c r="S15" s="282">
        <f>SUM(O15:R15)</f>
        <v>913512</v>
      </c>
      <c r="T15" s="283">
        <f t="shared" si="5"/>
        <v>0.07347597270735254</v>
      </c>
      <c r="U15" s="284">
        <v>344649</v>
      </c>
      <c r="V15" s="280">
        <v>321950</v>
      </c>
      <c r="W15" s="281">
        <v>2388</v>
      </c>
      <c r="X15" s="280">
        <v>1946</v>
      </c>
      <c r="Y15" s="282">
        <f>SUM(U15:X15)</f>
        <v>670933</v>
      </c>
      <c r="Z15" s="286">
        <f>IF(ISERROR(S15/Y15-1),"         /0",IF(S15/Y15&gt;5,"  *  ",(S15/Y15-1)))</f>
        <v>0.3615547305021516</v>
      </c>
    </row>
    <row r="16" spans="1:26" ht="21" customHeight="1">
      <c r="A16" s="327" t="s">
        <v>441</v>
      </c>
      <c r="B16" s="328" t="s">
        <v>442</v>
      </c>
      <c r="C16" s="279">
        <v>14730</v>
      </c>
      <c r="D16" s="280">
        <v>14073</v>
      </c>
      <c r="E16" s="281">
        <v>15</v>
      </c>
      <c r="F16" s="280">
        <v>26</v>
      </c>
      <c r="G16" s="282">
        <f t="shared" si="0"/>
        <v>28844</v>
      </c>
      <c r="H16" s="283">
        <f t="shared" si="1"/>
        <v>0.025358633355693428</v>
      </c>
      <c r="I16" s="284">
        <v>12589</v>
      </c>
      <c r="J16" s="280">
        <v>12694</v>
      </c>
      <c r="K16" s="281">
        <v>37</v>
      </c>
      <c r="L16" s="280">
        <v>38</v>
      </c>
      <c r="M16" s="282">
        <f t="shared" si="2"/>
        <v>25358</v>
      </c>
      <c r="N16" s="285">
        <f t="shared" si="3"/>
        <v>0.13747140941714653</v>
      </c>
      <c r="O16" s="279">
        <v>153929</v>
      </c>
      <c r="P16" s="280">
        <v>144985</v>
      </c>
      <c r="Q16" s="281">
        <v>1291</v>
      </c>
      <c r="R16" s="280">
        <v>1580</v>
      </c>
      <c r="S16" s="282">
        <f t="shared" si="4"/>
        <v>301785</v>
      </c>
      <c r="T16" s="283">
        <f t="shared" si="5"/>
        <v>0.024273295176733736</v>
      </c>
      <c r="U16" s="284">
        <v>141177</v>
      </c>
      <c r="V16" s="280">
        <v>136013</v>
      </c>
      <c r="W16" s="281">
        <v>578</v>
      </c>
      <c r="X16" s="280">
        <v>247</v>
      </c>
      <c r="Y16" s="282">
        <f t="shared" si="6"/>
        <v>278015</v>
      </c>
      <c r="Z16" s="286">
        <f t="shared" si="7"/>
        <v>0.08549898386777688</v>
      </c>
    </row>
    <row r="17" spans="1:26" ht="21" customHeight="1">
      <c r="A17" s="327" t="s">
        <v>447</v>
      </c>
      <c r="B17" s="328" t="s">
        <v>448</v>
      </c>
      <c r="C17" s="279">
        <v>8968</v>
      </c>
      <c r="D17" s="280">
        <v>9850</v>
      </c>
      <c r="E17" s="281">
        <v>32</v>
      </c>
      <c r="F17" s="280">
        <v>7</v>
      </c>
      <c r="G17" s="282">
        <f>SUM(C17:F17)</f>
        <v>18857</v>
      </c>
      <c r="H17" s="283">
        <f t="shared" si="1"/>
        <v>0.016578413160044065</v>
      </c>
      <c r="I17" s="284">
        <v>6753</v>
      </c>
      <c r="J17" s="280">
        <v>7586</v>
      </c>
      <c r="K17" s="281">
        <v>25</v>
      </c>
      <c r="L17" s="280">
        <v>1</v>
      </c>
      <c r="M17" s="282">
        <f t="shared" si="2"/>
        <v>14365</v>
      </c>
      <c r="N17" s="285">
        <f>IF(ISERROR(G17/M17-1),"         /0",(G17/M17-1))</f>
        <v>0.31270449008005574</v>
      </c>
      <c r="O17" s="279">
        <v>102582</v>
      </c>
      <c r="P17" s="280">
        <v>95045</v>
      </c>
      <c r="Q17" s="281">
        <v>399</v>
      </c>
      <c r="R17" s="280">
        <v>300</v>
      </c>
      <c r="S17" s="282">
        <f>SUM(O17:R17)</f>
        <v>198326</v>
      </c>
      <c r="T17" s="283">
        <f t="shared" si="5"/>
        <v>0.015951838359165946</v>
      </c>
      <c r="U17" s="284">
        <v>96716</v>
      </c>
      <c r="V17" s="280">
        <v>83965</v>
      </c>
      <c r="W17" s="281">
        <v>512</v>
      </c>
      <c r="X17" s="280">
        <v>251</v>
      </c>
      <c r="Y17" s="282">
        <f>SUM(U17:X17)</f>
        <v>181444</v>
      </c>
      <c r="Z17" s="286">
        <f>IF(ISERROR(S17/Y17-1),"         /0",IF(S17/Y17&gt;5,"  *  ",(S17/Y17-1)))</f>
        <v>0.09304248142677629</v>
      </c>
    </row>
    <row r="18" spans="1:26" ht="21" customHeight="1">
      <c r="A18" s="327" t="s">
        <v>445</v>
      </c>
      <c r="B18" s="328" t="s">
        <v>446</v>
      </c>
      <c r="C18" s="279">
        <v>4955</v>
      </c>
      <c r="D18" s="280">
        <v>4650</v>
      </c>
      <c r="E18" s="281">
        <v>0</v>
      </c>
      <c r="F18" s="280">
        <v>1</v>
      </c>
      <c r="G18" s="282">
        <f t="shared" si="0"/>
        <v>9606</v>
      </c>
      <c r="H18" s="283">
        <f t="shared" si="1"/>
        <v>0.008445258355803323</v>
      </c>
      <c r="I18" s="284">
        <v>3262</v>
      </c>
      <c r="J18" s="280">
        <v>3228</v>
      </c>
      <c r="K18" s="281">
        <v>0</v>
      </c>
      <c r="L18" s="280">
        <v>7</v>
      </c>
      <c r="M18" s="282">
        <f t="shared" si="2"/>
        <v>6497</v>
      </c>
      <c r="N18" s="285">
        <f t="shared" si="3"/>
        <v>0.47852855163921815</v>
      </c>
      <c r="O18" s="279">
        <v>44057</v>
      </c>
      <c r="P18" s="280">
        <v>40527</v>
      </c>
      <c r="Q18" s="281">
        <v>61</v>
      </c>
      <c r="R18" s="280">
        <v>168</v>
      </c>
      <c r="S18" s="282">
        <f t="shared" si="4"/>
        <v>84813</v>
      </c>
      <c r="T18" s="283">
        <f t="shared" si="5"/>
        <v>0.006821714080634618</v>
      </c>
      <c r="U18" s="284">
        <v>39728</v>
      </c>
      <c r="V18" s="280">
        <v>36701</v>
      </c>
      <c r="W18" s="281">
        <v>182</v>
      </c>
      <c r="X18" s="280">
        <v>119</v>
      </c>
      <c r="Y18" s="282">
        <f t="shared" si="6"/>
        <v>76730</v>
      </c>
      <c r="Z18" s="286">
        <f t="shared" si="7"/>
        <v>0.10534341196402974</v>
      </c>
    </row>
    <row r="19" spans="1:26" ht="21" customHeight="1">
      <c r="A19" s="327" t="s">
        <v>443</v>
      </c>
      <c r="B19" s="328" t="s">
        <v>444</v>
      </c>
      <c r="C19" s="279">
        <v>4005</v>
      </c>
      <c r="D19" s="280">
        <v>3656</v>
      </c>
      <c r="E19" s="281">
        <v>0</v>
      </c>
      <c r="F19" s="280">
        <v>2</v>
      </c>
      <c r="G19" s="282">
        <f t="shared" si="0"/>
        <v>7663</v>
      </c>
      <c r="H19" s="283">
        <f t="shared" si="1"/>
        <v>0.0067370408890819146</v>
      </c>
      <c r="I19" s="284">
        <v>4227</v>
      </c>
      <c r="J19" s="280">
        <v>3970</v>
      </c>
      <c r="K19" s="281">
        <v>130</v>
      </c>
      <c r="L19" s="280">
        <v>0</v>
      </c>
      <c r="M19" s="282">
        <f t="shared" si="2"/>
        <v>8327</v>
      </c>
      <c r="N19" s="285">
        <f t="shared" si="3"/>
        <v>-0.0797406028581722</v>
      </c>
      <c r="O19" s="279">
        <v>48657</v>
      </c>
      <c r="P19" s="280">
        <v>42120</v>
      </c>
      <c r="Q19" s="281">
        <v>582</v>
      </c>
      <c r="R19" s="280">
        <v>545</v>
      </c>
      <c r="S19" s="282">
        <f t="shared" si="4"/>
        <v>91904</v>
      </c>
      <c r="T19" s="283">
        <f t="shared" si="5"/>
        <v>0.007392060307578366</v>
      </c>
      <c r="U19" s="284">
        <v>54411</v>
      </c>
      <c r="V19" s="280">
        <v>48804</v>
      </c>
      <c r="W19" s="281">
        <v>445</v>
      </c>
      <c r="X19" s="280">
        <v>142</v>
      </c>
      <c r="Y19" s="282">
        <f t="shared" si="6"/>
        <v>103802</v>
      </c>
      <c r="Z19" s="286">
        <f t="shared" si="7"/>
        <v>-0.11462206893894145</v>
      </c>
    </row>
    <row r="20" spans="1:26" ht="21" customHeight="1">
      <c r="A20" s="327" t="s">
        <v>453</v>
      </c>
      <c r="B20" s="328" t="s">
        <v>454</v>
      </c>
      <c r="C20" s="279">
        <v>4212</v>
      </c>
      <c r="D20" s="280">
        <v>2432</v>
      </c>
      <c r="E20" s="281">
        <v>0</v>
      </c>
      <c r="F20" s="280">
        <v>2</v>
      </c>
      <c r="G20" s="282">
        <f>SUM(C20:F20)</f>
        <v>6646</v>
      </c>
      <c r="H20" s="283">
        <f t="shared" si="1"/>
        <v>0.0058429301512251605</v>
      </c>
      <c r="I20" s="284">
        <v>2624</v>
      </c>
      <c r="J20" s="280">
        <v>1436</v>
      </c>
      <c r="K20" s="281">
        <v>20</v>
      </c>
      <c r="L20" s="280">
        <v>3</v>
      </c>
      <c r="M20" s="282">
        <f t="shared" si="2"/>
        <v>4083</v>
      </c>
      <c r="N20" s="285">
        <f>IF(ISERROR(G20/M20-1),"         /0",(G20/M20-1))</f>
        <v>0.6277247122214058</v>
      </c>
      <c r="O20" s="279">
        <v>30978</v>
      </c>
      <c r="P20" s="280">
        <v>21424</v>
      </c>
      <c r="Q20" s="281">
        <v>325</v>
      </c>
      <c r="R20" s="280">
        <v>379</v>
      </c>
      <c r="S20" s="282">
        <f>SUM(O20:R20)</f>
        <v>53106</v>
      </c>
      <c r="T20" s="283">
        <f t="shared" si="5"/>
        <v>0.004271443622630753</v>
      </c>
      <c r="U20" s="284">
        <v>19934</v>
      </c>
      <c r="V20" s="280">
        <v>15797</v>
      </c>
      <c r="W20" s="281">
        <v>239</v>
      </c>
      <c r="X20" s="280">
        <v>57</v>
      </c>
      <c r="Y20" s="282">
        <f>SUM(U20:X20)</f>
        <v>36027</v>
      </c>
      <c r="Z20" s="286">
        <f>IF(ISERROR(S20/Y20-1),"         /0",IF(S20/Y20&gt;5,"  *  ",(S20/Y20-1)))</f>
        <v>0.47406112082604723</v>
      </c>
    </row>
    <row r="21" spans="1:26" ht="21" customHeight="1">
      <c r="A21" s="327" t="s">
        <v>459</v>
      </c>
      <c r="B21" s="328" t="s">
        <v>460</v>
      </c>
      <c r="C21" s="279">
        <v>2343</v>
      </c>
      <c r="D21" s="280">
        <v>2471</v>
      </c>
      <c r="E21" s="281">
        <v>47</v>
      </c>
      <c r="F21" s="280">
        <v>1</v>
      </c>
      <c r="G21" s="282">
        <f>SUM(C21:F21)</f>
        <v>4862</v>
      </c>
      <c r="H21" s="283">
        <f t="shared" si="1"/>
        <v>0.004274499909006429</v>
      </c>
      <c r="I21" s="284">
        <v>2811</v>
      </c>
      <c r="J21" s="280">
        <v>2967</v>
      </c>
      <c r="K21" s="281">
        <v>6</v>
      </c>
      <c r="L21" s="280"/>
      <c r="M21" s="282">
        <f t="shared" si="2"/>
        <v>5784</v>
      </c>
      <c r="N21" s="285">
        <f>IF(ISERROR(G21/M21-1),"         /0",(G21/M21-1))</f>
        <v>-0.1594052558782849</v>
      </c>
      <c r="O21" s="279">
        <v>39846</v>
      </c>
      <c r="P21" s="280">
        <v>36125</v>
      </c>
      <c r="Q21" s="281">
        <v>58</v>
      </c>
      <c r="R21" s="280">
        <v>59</v>
      </c>
      <c r="S21" s="282">
        <f>SUM(O21:R21)</f>
        <v>76088</v>
      </c>
      <c r="T21" s="283">
        <f t="shared" si="5"/>
        <v>0.006119941293991803</v>
      </c>
      <c r="U21" s="284">
        <v>41256</v>
      </c>
      <c r="V21" s="280">
        <v>38732</v>
      </c>
      <c r="W21" s="281">
        <v>63</v>
      </c>
      <c r="X21" s="280">
        <v>38</v>
      </c>
      <c r="Y21" s="282">
        <f>SUM(U21:X21)</f>
        <v>80089</v>
      </c>
      <c r="Z21" s="286">
        <f>IF(ISERROR(S21/Y21-1),"         /0",IF(S21/Y21&gt;5,"  *  ",(S21/Y21-1)))</f>
        <v>-0.04995692292324794</v>
      </c>
    </row>
    <row r="22" spans="1:26" ht="21" customHeight="1" thickBot="1">
      <c r="A22" s="329" t="s">
        <v>48</v>
      </c>
      <c r="B22" s="330"/>
      <c r="C22" s="331">
        <v>4284</v>
      </c>
      <c r="D22" s="332">
        <v>3769</v>
      </c>
      <c r="E22" s="333">
        <v>95</v>
      </c>
      <c r="F22" s="332">
        <v>114</v>
      </c>
      <c r="G22" s="334">
        <f>SUM(C22:F22)</f>
        <v>8262</v>
      </c>
      <c r="H22" s="335">
        <f t="shared" si="1"/>
        <v>0.0072636606845354005</v>
      </c>
      <c r="I22" s="336">
        <v>2659</v>
      </c>
      <c r="J22" s="332">
        <v>2327</v>
      </c>
      <c r="K22" s="333">
        <v>19</v>
      </c>
      <c r="L22" s="332">
        <v>7</v>
      </c>
      <c r="M22" s="334">
        <f t="shared" si="2"/>
        <v>5012</v>
      </c>
      <c r="N22" s="337">
        <f>IF(ISERROR(G22/M22-1),"         /0",(G22/M22-1))</f>
        <v>0.6484437350359138</v>
      </c>
      <c r="O22" s="331">
        <v>38527</v>
      </c>
      <c r="P22" s="332">
        <v>33837</v>
      </c>
      <c r="Q22" s="333">
        <v>333</v>
      </c>
      <c r="R22" s="332">
        <v>561</v>
      </c>
      <c r="S22" s="334">
        <f>SUM(O22:R22)</f>
        <v>73258</v>
      </c>
      <c r="T22" s="335">
        <f t="shared" si="5"/>
        <v>0.0058923175706451945</v>
      </c>
      <c r="U22" s="336">
        <v>37221</v>
      </c>
      <c r="V22" s="332">
        <v>31968</v>
      </c>
      <c r="W22" s="333">
        <v>245</v>
      </c>
      <c r="X22" s="332">
        <v>185</v>
      </c>
      <c r="Y22" s="334">
        <f>SUM(U22:X22)</f>
        <v>69619</v>
      </c>
      <c r="Z22" s="338">
        <f>IF(ISERROR(S22/Y22-1),"         /0",IF(S22/Y22&gt;5,"  *  ",(S22/Y22-1)))</f>
        <v>0.052270213591117276</v>
      </c>
    </row>
    <row r="23" spans="1:2" ht="6" customHeight="1" thickTop="1">
      <c r="A23" s="80"/>
      <c r="B23" s="80"/>
    </row>
    <row r="24" spans="1:2" ht="15">
      <c r="A24" s="80" t="s">
        <v>132</v>
      </c>
      <c r="B24" s="80"/>
    </row>
    <row r="25" s="224" customFormat="1" ht="14.25"/>
  </sheetData>
  <sheetProtection/>
  <mergeCells count="27">
    <mergeCell ref="Y1:Z1"/>
    <mergeCell ref="A5:Z5"/>
    <mergeCell ref="A6:Z6"/>
    <mergeCell ref="A7:A10"/>
    <mergeCell ref="B7:B10"/>
    <mergeCell ref="C7:N7"/>
    <mergeCell ref="O7:Z7"/>
    <mergeCell ref="C8:G8"/>
    <mergeCell ref="H8:H10"/>
    <mergeCell ref="I8:M8"/>
    <mergeCell ref="Z8:Z10"/>
    <mergeCell ref="C9:D9"/>
    <mergeCell ref="E9:F9"/>
    <mergeCell ref="G9:G10"/>
    <mergeCell ref="I9:J9"/>
    <mergeCell ref="K9:L9"/>
    <mergeCell ref="Y9:Y10"/>
    <mergeCell ref="M9:M10"/>
    <mergeCell ref="O9:P9"/>
    <mergeCell ref="Q9:R9"/>
    <mergeCell ref="S9:S10"/>
    <mergeCell ref="U9:V9"/>
    <mergeCell ref="W9:X9"/>
    <mergeCell ref="N8:N10"/>
    <mergeCell ref="O8:S8"/>
    <mergeCell ref="T8:T10"/>
    <mergeCell ref="U8:Y8"/>
  </mergeCells>
  <conditionalFormatting sqref="Z23:Z65536 N23:N65536 Z5 N5 N7 Z7">
    <cfRule type="cellIs" priority="9" dxfId="97" operator="lessThan" stopIfTrue="1">
      <formula>0</formula>
    </cfRule>
  </conditionalFormatting>
  <conditionalFormatting sqref="N11:N22 Z11:Z22">
    <cfRule type="cellIs" priority="10" dxfId="97" operator="lessThan" stopIfTrue="1">
      <formula>0</formula>
    </cfRule>
    <cfRule type="cellIs" priority="11" dxfId="99" operator="greaterThanOrEqual" stopIfTrue="1">
      <formula>0</formula>
    </cfRule>
  </conditionalFormatting>
  <conditionalFormatting sqref="N9:N10 Z9:Z10">
    <cfRule type="cellIs" priority="6" dxfId="97" operator="lessThan" stopIfTrue="1">
      <formula>0</formula>
    </cfRule>
  </conditionalFormatting>
  <conditionalFormatting sqref="H9:H10">
    <cfRule type="cellIs" priority="5" dxfId="97" operator="lessThan" stopIfTrue="1">
      <formula>0</formula>
    </cfRule>
  </conditionalFormatting>
  <conditionalFormatting sqref="T9:T10">
    <cfRule type="cellIs" priority="4" dxfId="97" operator="lessThan" stopIfTrue="1">
      <formula>0</formula>
    </cfRule>
  </conditionalFormatting>
  <conditionalFormatting sqref="N8 Z8">
    <cfRule type="cellIs" priority="3" dxfId="97" operator="lessThan" stopIfTrue="1">
      <formula>0</formula>
    </cfRule>
  </conditionalFormatting>
  <conditionalFormatting sqref="H8">
    <cfRule type="cellIs" priority="2" dxfId="97" operator="lessThan" stopIfTrue="1">
      <formula>0</formula>
    </cfRule>
  </conditionalFormatting>
  <conditionalFormatting sqref="T8">
    <cfRule type="cellIs" priority="1" dxfId="97" operator="lessThan" stopIfTrue="1">
      <formula>0</formula>
    </cfRule>
  </conditionalFormatting>
  <hyperlinks>
    <hyperlink ref="A1:B1" location="INDICE!A1" display="Volver al Indice"/>
    <hyperlink ref="Y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R39"/>
  <sheetViews>
    <sheetView zoomScale="90" zoomScaleNormal="90" zoomScalePageLayoutView="0" workbookViewId="0" topLeftCell="A1">
      <selection activeCell="A1" sqref="A1"/>
    </sheetView>
  </sheetViews>
  <sheetFormatPr defaultColWidth="11.421875" defaultRowHeight="15"/>
  <cols>
    <col min="1" max="16384" width="11.421875" style="167" customWidth="1"/>
  </cols>
  <sheetData>
    <row r="1" spans="1:8" ht="13.5" thickBot="1">
      <c r="A1" s="166"/>
      <c r="B1" s="166"/>
      <c r="C1" s="166"/>
      <c r="D1" s="166"/>
      <c r="E1" s="166"/>
      <c r="F1" s="166"/>
      <c r="G1" s="166"/>
      <c r="H1" s="166"/>
    </row>
    <row r="2" spans="1:14" ht="31.5" thickTop="1">
      <c r="A2" s="168" t="s">
        <v>150</v>
      </c>
      <c r="B2" s="169"/>
      <c r="M2" s="564" t="s">
        <v>26</v>
      </c>
      <c r="N2" s="564"/>
    </row>
    <row r="3" spans="1:2" ht="25.5">
      <c r="A3" s="170" t="s">
        <v>35</v>
      </c>
      <c r="B3" s="171"/>
    </row>
    <row r="9" spans="1:14" ht="27">
      <c r="A9" s="180" t="s">
        <v>102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</row>
    <row r="10" spans="1:14" ht="15.75">
      <c r="A10" s="173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</row>
    <row r="11" spans="1:14" ht="15.75">
      <c r="A11" s="179" t="s">
        <v>549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</row>
    <row r="12" spans="1:14" ht="15.75">
      <c r="A12" s="173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</row>
    <row r="13" ht="15">
      <c r="A13" s="179" t="s">
        <v>145</v>
      </c>
    </row>
    <row r="14" ht="15">
      <c r="A14" s="179" t="s">
        <v>123</v>
      </c>
    </row>
    <row r="15" ht="15">
      <c r="A15" s="179" t="s">
        <v>124</v>
      </c>
    </row>
    <row r="17" ht="27">
      <c r="A17" s="180" t="s">
        <v>122</v>
      </c>
    </row>
    <row r="19" ht="22.5">
      <c r="A19" s="175" t="s">
        <v>141</v>
      </c>
    </row>
    <row r="20" ht="15">
      <c r="A20" s="179" t="s">
        <v>142</v>
      </c>
    </row>
    <row r="21" spans="1:18" ht="83.25" customHeight="1">
      <c r="A21" s="565" t="s">
        <v>143</v>
      </c>
      <c r="B21" s="565"/>
      <c r="C21" s="565"/>
      <c r="D21" s="565"/>
      <c r="E21" s="565"/>
      <c r="F21" s="565"/>
      <c r="G21" s="565"/>
      <c r="H21" s="565"/>
      <c r="I21" s="565"/>
      <c r="J21" s="565"/>
      <c r="K21" s="565"/>
      <c r="L21" s="565"/>
      <c r="M21" s="565"/>
      <c r="N21" s="565"/>
      <c r="O21" s="565"/>
      <c r="P21" s="565"/>
      <c r="Q21" s="565"/>
      <c r="R21" s="565"/>
    </row>
    <row r="24" ht="22.5">
      <c r="A24" s="175" t="s">
        <v>103</v>
      </c>
    </row>
    <row r="26" spans="1:18" ht="38.25" customHeight="1">
      <c r="A26" s="566" t="s">
        <v>104</v>
      </c>
      <c r="B26" s="566"/>
      <c r="C26" s="566"/>
      <c r="D26" s="566"/>
      <c r="E26" s="566"/>
      <c r="F26" s="566"/>
      <c r="G26" s="566"/>
      <c r="H26" s="566"/>
      <c r="I26" s="566"/>
      <c r="J26" s="566"/>
      <c r="K26" s="566"/>
      <c r="L26" s="566"/>
      <c r="M26" s="566"/>
      <c r="N26" s="566"/>
      <c r="O26" s="566"/>
      <c r="P26" s="566"/>
      <c r="Q26" s="566"/>
      <c r="R26" s="566"/>
    </row>
    <row r="27" ht="15.75">
      <c r="A27" s="174"/>
    </row>
    <row r="28" ht="22.5">
      <c r="A28" s="175" t="s">
        <v>105</v>
      </c>
    </row>
    <row r="29" ht="15.75">
      <c r="A29" s="174" t="s">
        <v>106</v>
      </c>
    </row>
    <row r="30" ht="15.75">
      <c r="A30" s="174" t="s">
        <v>107</v>
      </c>
    </row>
    <row r="32" ht="22.5">
      <c r="A32" s="175" t="s">
        <v>133</v>
      </c>
    </row>
    <row r="33" ht="15.75">
      <c r="A33" s="174" t="s">
        <v>134</v>
      </c>
    </row>
    <row r="34" ht="15.75">
      <c r="A34" s="174"/>
    </row>
    <row r="35" ht="22.5">
      <c r="A35" s="175" t="s">
        <v>135</v>
      </c>
    </row>
    <row r="36" ht="15.75">
      <c r="A36" s="174" t="s">
        <v>138</v>
      </c>
    </row>
    <row r="38" ht="22.5">
      <c r="A38" s="175" t="s">
        <v>136</v>
      </c>
    </row>
    <row r="39" ht="15.75">
      <c r="A39" s="174" t="s">
        <v>137</v>
      </c>
    </row>
  </sheetData>
  <sheetProtection/>
  <mergeCells count="3">
    <mergeCell ref="M2:N2"/>
    <mergeCell ref="A21:R21"/>
    <mergeCell ref="A26:R26"/>
  </mergeCells>
  <hyperlinks>
    <hyperlink ref="M2:N2" location="INDICE!A1" display="Volver al 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0"/>
  </sheetPr>
  <dimension ref="A1:Z18"/>
  <sheetViews>
    <sheetView showGridLines="0" zoomScale="81" zoomScaleNormal="81" zoomScalePageLayoutView="0" workbookViewId="0" topLeftCell="A1">
      <selection activeCell="A1" sqref="A1"/>
    </sheetView>
  </sheetViews>
  <sheetFormatPr defaultColWidth="8.00390625" defaultRowHeight="15"/>
  <cols>
    <col min="1" max="1" width="23.421875" style="79" customWidth="1"/>
    <col min="2" max="2" width="37.7109375" style="79" customWidth="1"/>
    <col min="3" max="3" width="9.8515625" style="79" customWidth="1"/>
    <col min="4" max="4" width="12.421875" style="79" bestFit="1" customWidth="1"/>
    <col min="5" max="5" width="8.57421875" style="79" bestFit="1" customWidth="1"/>
    <col min="6" max="6" width="10.57421875" style="79" bestFit="1" customWidth="1"/>
    <col min="7" max="7" width="9.00390625" style="79" customWidth="1"/>
    <col min="8" max="8" width="10.7109375" style="79" customWidth="1"/>
    <col min="9" max="9" width="9.57421875" style="79" customWidth="1"/>
    <col min="10" max="10" width="11.57421875" style="79" bestFit="1" customWidth="1"/>
    <col min="11" max="11" width="9.00390625" style="79" bestFit="1" customWidth="1"/>
    <col min="12" max="12" width="10.57421875" style="79" bestFit="1" customWidth="1"/>
    <col min="13" max="13" width="11.57421875" style="79" bestFit="1" customWidth="1"/>
    <col min="14" max="14" width="9.421875" style="79" customWidth="1"/>
    <col min="15" max="15" width="11.28125" style="79" customWidth="1"/>
    <col min="16" max="16" width="11.140625" style="79" customWidth="1"/>
    <col min="17" max="17" width="11.421875" style="79" customWidth="1"/>
    <col min="18" max="18" width="10.57421875" style="79" bestFit="1" customWidth="1"/>
    <col min="19" max="19" width="12.57421875" style="79" customWidth="1"/>
    <col min="20" max="20" width="10.140625" style="79" customWidth="1"/>
    <col min="21" max="21" width="12.28125" style="79" customWidth="1"/>
    <col min="22" max="22" width="10.421875" style="79" customWidth="1"/>
    <col min="23" max="23" width="12.57421875" style="79" customWidth="1"/>
    <col min="24" max="24" width="13.28125" style="79" customWidth="1"/>
    <col min="25" max="25" width="10.7109375" style="79" customWidth="1"/>
    <col min="26" max="26" width="9.8515625" style="79" bestFit="1" customWidth="1"/>
    <col min="27" max="16384" width="8.00390625" style="79" customWidth="1"/>
  </cols>
  <sheetData>
    <row r="1" spans="1:26" ht="16.5">
      <c r="A1" s="479" t="s">
        <v>148</v>
      </c>
      <c r="B1" s="475"/>
      <c r="C1" s="475"/>
      <c r="D1" s="475"/>
      <c r="E1" s="475"/>
      <c r="F1" s="475"/>
      <c r="G1" s="475"/>
      <c r="H1" s="475"/>
      <c r="I1" s="475"/>
      <c r="J1" s="224"/>
      <c r="K1" s="224"/>
      <c r="L1" s="224"/>
      <c r="M1" s="224"/>
      <c r="N1" s="224"/>
      <c r="O1" s="224"/>
      <c r="P1" s="224"/>
      <c r="Q1" s="224"/>
      <c r="R1" s="224"/>
      <c r="Y1" s="610" t="s">
        <v>26</v>
      </c>
      <c r="Z1" s="610"/>
    </row>
    <row r="2" spans="1:26" ht="16.5">
      <c r="A2" s="479" t="s">
        <v>149</v>
      </c>
      <c r="B2" s="475"/>
      <c r="C2" s="475"/>
      <c r="D2" s="475"/>
      <c r="E2" s="475"/>
      <c r="F2" s="475"/>
      <c r="G2" s="475"/>
      <c r="H2" s="475"/>
      <c r="I2" s="475"/>
      <c r="J2" s="224"/>
      <c r="K2" s="224"/>
      <c r="L2" s="224"/>
      <c r="M2" s="224"/>
      <c r="N2" s="224"/>
      <c r="O2" s="224"/>
      <c r="P2" s="224"/>
      <c r="Q2" s="224"/>
      <c r="R2" s="224"/>
      <c r="Y2" s="477"/>
      <c r="Z2" s="477"/>
    </row>
    <row r="3" ht="9.75" customHeight="1" thickBot="1"/>
    <row r="4" spans="1:26" ht="24.75" customHeight="1" thickTop="1">
      <c r="A4" s="642" t="s">
        <v>117</v>
      </c>
      <c r="B4" s="643"/>
      <c r="C4" s="643"/>
      <c r="D4" s="643"/>
      <c r="E4" s="643"/>
      <c r="F4" s="643"/>
      <c r="G4" s="643"/>
      <c r="H4" s="643"/>
      <c r="I4" s="643"/>
      <c r="J4" s="643"/>
      <c r="K4" s="643"/>
      <c r="L4" s="643"/>
      <c r="M4" s="643"/>
      <c r="N4" s="643"/>
      <c r="O4" s="643"/>
      <c r="P4" s="643"/>
      <c r="Q4" s="643"/>
      <c r="R4" s="643"/>
      <c r="S4" s="643"/>
      <c r="T4" s="643"/>
      <c r="U4" s="643"/>
      <c r="V4" s="643"/>
      <c r="W4" s="643"/>
      <c r="X4" s="643"/>
      <c r="Y4" s="643"/>
      <c r="Z4" s="644"/>
    </row>
    <row r="5" spans="1:26" ht="21" customHeight="1" thickBot="1">
      <c r="A5" s="654" t="s">
        <v>40</v>
      </c>
      <c r="B5" s="655"/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5"/>
      <c r="O5" s="655"/>
      <c r="P5" s="655"/>
      <c r="Q5" s="655"/>
      <c r="R5" s="655"/>
      <c r="S5" s="655"/>
      <c r="T5" s="655"/>
      <c r="U5" s="655"/>
      <c r="V5" s="655"/>
      <c r="W5" s="655"/>
      <c r="X5" s="655"/>
      <c r="Y5" s="655"/>
      <c r="Z5" s="656"/>
    </row>
    <row r="6" spans="1:26" s="98" customFormat="1" ht="19.5" customHeight="1" thickBot="1" thickTop="1">
      <c r="A6" s="718" t="s">
        <v>113</v>
      </c>
      <c r="B6" s="718" t="s">
        <v>114</v>
      </c>
      <c r="C6" s="733" t="s">
        <v>33</v>
      </c>
      <c r="D6" s="734"/>
      <c r="E6" s="734"/>
      <c r="F6" s="734"/>
      <c r="G6" s="734"/>
      <c r="H6" s="734"/>
      <c r="I6" s="734"/>
      <c r="J6" s="734"/>
      <c r="K6" s="734"/>
      <c r="L6" s="734"/>
      <c r="M6" s="734"/>
      <c r="N6" s="735"/>
      <c r="O6" s="736" t="s">
        <v>32</v>
      </c>
      <c r="P6" s="734"/>
      <c r="Q6" s="734"/>
      <c r="R6" s="734"/>
      <c r="S6" s="734"/>
      <c r="T6" s="734"/>
      <c r="U6" s="734"/>
      <c r="V6" s="734"/>
      <c r="W6" s="734"/>
      <c r="X6" s="734"/>
      <c r="Y6" s="734"/>
      <c r="Z6" s="735"/>
    </row>
    <row r="7" spans="1:26" s="97" customFormat="1" ht="26.25" customHeight="1" thickBot="1">
      <c r="A7" s="719"/>
      <c r="B7" s="719"/>
      <c r="C7" s="727" t="s">
        <v>155</v>
      </c>
      <c r="D7" s="723"/>
      <c r="E7" s="723"/>
      <c r="F7" s="723"/>
      <c r="G7" s="724"/>
      <c r="H7" s="725" t="s">
        <v>31</v>
      </c>
      <c r="I7" s="727" t="s">
        <v>156</v>
      </c>
      <c r="J7" s="723"/>
      <c r="K7" s="723"/>
      <c r="L7" s="723"/>
      <c r="M7" s="724"/>
      <c r="N7" s="725" t="s">
        <v>30</v>
      </c>
      <c r="O7" s="722" t="s">
        <v>157</v>
      </c>
      <c r="P7" s="723"/>
      <c r="Q7" s="723"/>
      <c r="R7" s="723"/>
      <c r="S7" s="724"/>
      <c r="T7" s="725" t="s">
        <v>31</v>
      </c>
      <c r="U7" s="722" t="s">
        <v>158</v>
      </c>
      <c r="V7" s="723"/>
      <c r="W7" s="723"/>
      <c r="X7" s="723"/>
      <c r="Y7" s="724"/>
      <c r="Z7" s="725" t="s">
        <v>30</v>
      </c>
    </row>
    <row r="8" spans="1:26" s="92" customFormat="1" ht="26.25" customHeight="1">
      <c r="A8" s="720"/>
      <c r="B8" s="720"/>
      <c r="C8" s="658" t="s">
        <v>20</v>
      </c>
      <c r="D8" s="653"/>
      <c r="E8" s="649" t="s">
        <v>19</v>
      </c>
      <c r="F8" s="653"/>
      <c r="G8" s="638" t="s">
        <v>15</v>
      </c>
      <c r="H8" s="631"/>
      <c r="I8" s="728" t="s">
        <v>20</v>
      </c>
      <c r="J8" s="653"/>
      <c r="K8" s="649" t="s">
        <v>19</v>
      </c>
      <c r="L8" s="653"/>
      <c r="M8" s="638" t="s">
        <v>15</v>
      </c>
      <c r="N8" s="631"/>
      <c r="O8" s="728" t="s">
        <v>20</v>
      </c>
      <c r="P8" s="653"/>
      <c r="Q8" s="649" t="s">
        <v>19</v>
      </c>
      <c r="R8" s="653"/>
      <c r="S8" s="638" t="s">
        <v>15</v>
      </c>
      <c r="T8" s="631"/>
      <c r="U8" s="728" t="s">
        <v>20</v>
      </c>
      <c r="V8" s="653"/>
      <c r="W8" s="649" t="s">
        <v>19</v>
      </c>
      <c r="X8" s="653"/>
      <c r="Y8" s="638" t="s">
        <v>15</v>
      </c>
      <c r="Z8" s="631"/>
    </row>
    <row r="9" spans="1:26" s="92" customFormat="1" ht="19.5" customHeight="1" thickBot="1">
      <c r="A9" s="721"/>
      <c r="B9" s="721"/>
      <c r="C9" s="95" t="s">
        <v>28</v>
      </c>
      <c r="D9" s="93" t="s">
        <v>27</v>
      </c>
      <c r="E9" s="94" t="s">
        <v>28</v>
      </c>
      <c r="F9" s="178" t="s">
        <v>27</v>
      </c>
      <c r="G9" s="729"/>
      <c r="H9" s="726"/>
      <c r="I9" s="95" t="s">
        <v>28</v>
      </c>
      <c r="J9" s="93" t="s">
        <v>27</v>
      </c>
      <c r="K9" s="94" t="s">
        <v>28</v>
      </c>
      <c r="L9" s="178" t="s">
        <v>27</v>
      </c>
      <c r="M9" s="729"/>
      <c r="N9" s="726"/>
      <c r="O9" s="95" t="s">
        <v>28</v>
      </c>
      <c r="P9" s="93" t="s">
        <v>27</v>
      </c>
      <c r="Q9" s="94" t="s">
        <v>28</v>
      </c>
      <c r="R9" s="178" t="s">
        <v>27</v>
      </c>
      <c r="S9" s="729"/>
      <c r="T9" s="726"/>
      <c r="U9" s="95" t="s">
        <v>28</v>
      </c>
      <c r="V9" s="93" t="s">
        <v>27</v>
      </c>
      <c r="W9" s="94" t="s">
        <v>28</v>
      </c>
      <c r="X9" s="178" t="s">
        <v>27</v>
      </c>
      <c r="Y9" s="729"/>
      <c r="Z9" s="726"/>
    </row>
    <row r="10" spans="1:26" s="491" customFormat="1" ht="18" customHeight="1" thickBot="1" thickTop="1">
      <c r="A10" s="480" t="s">
        <v>22</v>
      </c>
      <c r="B10" s="481"/>
      <c r="C10" s="482">
        <f>SUM(C11:C15)</f>
        <v>28100.219999999998</v>
      </c>
      <c r="D10" s="483">
        <f>SUM(D11:D15)</f>
        <v>17813.282999999996</v>
      </c>
      <c r="E10" s="484">
        <f>SUM(E11:E15)</f>
        <v>6116.985000000001</v>
      </c>
      <c r="F10" s="483">
        <f>SUM(F11:F15)</f>
        <v>4358.52</v>
      </c>
      <c r="G10" s="485">
        <f aca="true" t="shared" si="0" ref="G10:G15">SUM(C10:F10)</f>
        <v>56389.008</v>
      </c>
      <c r="H10" s="486">
        <f aca="true" t="shared" si="1" ref="H10:H15">G10/$G$10</f>
        <v>1</v>
      </c>
      <c r="I10" s="487">
        <f>SUM(I11:I15)</f>
        <v>22100.737999999998</v>
      </c>
      <c r="J10" s="483">
        <f>SUM(J11:J15)</f>
        <v>13358.155</v>
      </c>
      <c r="K10" s="484">
        <f>SUM(K11:K15)</f>
        <v>12151.676000000001</v>
      </c>
      <c r="L10" s="483">
        <f>SUM(L11:L15)</f>
        <v>6608.812000000001</v>
      </c>
      <c r="M10" s="485">
        <f aca="true" t="shared" si="2" ref="M10:M15">SUM(I10:L10)</f>
        <v>54219.380999999994</v>
      </c>
      <c r="N10" s="488">
        <f aca="true" t="shared" si="3" ref="N10:N15">IF(ISERROR(G10/M10-1),"         /0",(G10/M10-1))</f>
        <v>0.04001570951169664</v>
      </c>
      <c r="O10" s="489">
        <f>SUM(O11:O15)</f>
        <v>269732.24299999996</v>
      </c>
      <c r="P10" s="483">
        <f>SUM(P11:P15)</f>
        <v>163536.423</v>
      </c>
      <c r="Q10" s="484">
        <f>SUM(Q11:Q15)</f>
        <v>122963.42000000003</v>
      </c>
      <c r="R10" s="483">
        <f>SUM(R11:R15)</f>
        <v>54623.53700000002</v>
      </c>
      <c r="S10" s="485">
        <f aca="true" t="shared" si="4" ref="S10:S15">SUM(O10:R10)</f>
        <v>610855.623</v>
      </c>
      <c r="T10" s="486">
        <f aca="true" t="shared" si="5" ref="T10:T15">S10/$S$10</f>
        <v>1</v>
      </c>
      <c r="U10" s="487">
        <f>SUM(U11:U15)</f>
        <v>248701.2910000001</v>
      </c>
      <c r="V10" s="483">
        <f>SUM(V11:V15)</f>
        <v>142789.68299999996</v>
      </c>
      <c r="W10" s="484">
        <f>SUM(W11:W15)</f>
        <v>140190.57000000004</v>
      </c>
      <c r="X10" s="483">
        <f>SUM(X11:X15)</f>
        <v>62916.49900000002</v>
      </c>
      <c r="Y10" s="485">
        <f aca="true" t="shared" si="6" ref="Y10:Y15">SUM(U10:X10)</f>
        <v>594598.0430000002</v>
      </c>
      <c r="Z10" s="490">
        <f>IF(ISERROR(S10/Y10-1),"         /0",(S10/Y10-1))</f>
        <v>0.027342135063165518</v>
      </c>
    </row>
    <row r="11" spans="1:26" ht="21.75" customHeight="1" thickTop="1">
      <c r="A11" s="317" t="s">
        <v>431</v>
      </c>
      <c r="B11" s="318" t="s">
        <v>432</v>
      </c>
      <c r="C11" s="319">
        <v>21775.906999999996</v>
      </c>
      <c r="D11" s="320">
        <v>16202.854999999998</v>
      </c>
      <c r="E11" s="321">
        <v>6009.311000000001</v>
      </c>
      <c r="F11" s="320">
        <v>4305.694</v>
      </c>
      <c r="G11" s="322">
        <f t="shared" si="0"/>
        <v>48293.767</v>
      </c>
      <c r="H11" s="323">
        <f t="shared" si="1"/>
        <v>0.8564393791073608</v>
      </c>
      <c r="I11" s="324">
        <v>17622.771</v>
      </c>
      <c r="J11" s="320">
        <v>11685.771</v>
      </c>
      <c r="K11" s="321">
        <v>10287.09</v>
      </c>
      <c r="L11" s="320">
        <v>6353.040000000001</v>
      </c>
      <c r="M11" s="322">
        <f t="shared" si="2"/>
        <v>45948.672</v>
      </c>
      <c r="N11" s="325">
        <f t="shared" si="3"/>
        <v>0.05103727480959619</v>
      </c>
      <c r="O11" s="319">
        <v>213440.45699999997</v>
      </c>
      <c r="P11" s="320">
        <v>146874.24300000002</v>
      </c>
      <c r="Q11" s="321">
        <v>106309.71500000003</v>
      </c>
      <c r="R11" s="320">
        <v>52681.557000000015</v>
      </c>
      <c r="S11" s="322">
        <f t="shared" si="4"/>
        <v>519305.972</v>
      </c>
      <c r="T11" s="323">
        <f t="shared" si="5"/>
        <v>0.8501288233209895</v>
      </c>
      <c r="U11" s="324">
        <v>198739.5420000001</v>
      </c>
      <c r="V11" s="320">
        <v>125328.84599999995</v>
      </c>
      <c r="W11" s="321">
        <v>116083.88900000001</v>
      </c>
      <c r="X11" s="320">
        <v>58322.22900000002</v>
      </c>
      <c r="Y11" s="322">
        <f t="shared" si="6"/>
        <v>498474.50600000005</v>
      </c>
      <c r="Z11" s="326">
        <f>IF(ISERROR(S11/Y11-1),"         /0",IF(S11/Y11&gt;5,"  *  ",(S11/Y11-1)))</f>
        <v>0.041790434112993546</v>
      </c>
    </row>
    <row r="12" spans="1:26" ht="21.75" customHeight="1">
      <c r="A12" s="327" t="s">
        <v>433</v>
      </c>
      <c r="B12" s="328" t="s">
        <v>434</v>
      </c>
      <c r="C12" s="279">
        <v>6004.012000000001</v>
      </c>
      <c r="D12" s="280">
        <v>856.074</v>
      </c>
      <c r="E12" s="281">
        <v>106.85400000000001</v>
      </c>
      <c r="F12" s="280">
        <v>50.716</v>
      </c>
      <c r="G12" s="282">
        <f>SUM(C12:F12)</f>
        <v>7017.656000000001</v>
      </c>
      <c r="H12" s="283">
        <f>G12/$G$10</f>
        <v>0.12445077948525005</v>
      </c>
      <c r="I12" s="284">
        <v>4173.956</v>
      </c>
      <c r="J12" s="280">
        <v>702.439</v>
      </c>
      <c r="K12" s="281">
        <v>1864.286</v>
      </c>
      <c r="L12" s="280">
        <v>255.063</v>
      </c>
      <c r="M12" s="282">
        <f>SUM(I12:L12)</f>
        <v>6995.744000000001</v>
      </c>
      <c r="N12" s="285">
        <f t="shared" si="3"/>
        <v>0.0031321900858578555</v>
      </c>
      <c r="O12" s="279">
        <v>53014.09999999999</v>
      </c>
      <c r="P12" s="280">
        <v>8090.217</v>
      </c>
      <c r="Q12" s="281">
        <v>16326.371000000003</v>
      </c>
      <c r="R12" s="280">
        <v>1746.7939999999992</v>
      </c>
      <c r="S12" s="282">
        <f>SUM(O12:R12)</f>
        <v>79177.48199999999</v>
      </c>
      <c r="T12" s="283">
        <f>S12/$S$10</f>
        <v>0.12961734167420438</v>
      </c>
      <c r="U12" s="284">
        <v>46234.78099999999</v>
      </c>
      <c r="V12" s="280">
        <v>7921.907000000001</v>
      </c>
      <c r="W12" s="281">
        <v>24065.897000000004</v>
      </c>
      <c r="X12" s="280">
        <v>4481.162</v>
      </c>
      <c r="Y12" s="282">
        <f>SUM(U12:X12)</f>
        <v>82703.74699999999</v>
      </c>
      <c r="Z12" s="286">
        <f>IF(ISERROR(S12/Y12-1),"         /0",IF(S12/Y12&gt;5,"  *  ",(S12/Y12-1)))</f>
        <v>-0.04263730638467933</v>
      </c>
    </row>
    <row r="13" spans="1:26" ht="21.75" customHeight="1">
      <c r="A13" s="327" t="s">
        <v>437</v>
      </c>
      <c r="B13" s="328" t="s">
        <v>438</v>
      </c>
      <c r="C13" s="279">
        <v>211.578</v>
      </c>
      <c r="D13" s="280">
        <v>508.086</v>
      </c>
      <c r="E13" s="281">
        <v>0</v>
      </c>
      <c r="F13" s="280">
        <v>1.46</v>
      </c>
      <c r="G13" s="282">
        <f>SUM(C13:F13)</f>
        <v>721.124</v>
      </c>
      <c r="H13" s="283">
        <f>G13/$G$10</f>
        <v>0.012788378898242012</v>
      </c>
      <c r="I13" s="284">
        <v>202.58499999999998</v>
      </c>
      <c r="J13" s="280">
        <v>492.29</v>
      </c>
      <c r="K13" s="281">
        <v>0.1</v>
      </c>
      <c r="L13" s="280">
        <v>0</v>
      </c>
      <c r="M13" s="282">
        <f>SUM(I13:L13)</f>
        <v>694.975</v>
      </c>
      <c r="N13" s="285">
        <f t="shared" si="3"/>
        <v>0.03762581387819708</v>
      </c>
      <c r="O13" s="279">
        <v>2208.754</v>
      </c>
      <c r="P13" s="280">
        <v>5540.207999999999</v>
      </c>
      <c r="Q13" s="281">
        <v>198.84199999999998</v>
      </c>
      <c r="R13" s="280">
        <v>78.17999999999999</v>
      </c>
      <c r="S13" s="282">
        <f>SUM(O13:R13)</f>
        <v>8025.983999999999</v>
      </c>
      <c r="T13" s="283">
        <f>S13/$S$10</f>
        <v>0.013138921371605347</v>
      </c>
      <c r="U13" s="284">
        <v>2243.708</v>
      </c>
      <c r="V13" s="280">
        <v>5404.949999999998</v>
      </c>
      <c r="W13" s="281">
        <v>0.30000000000000004</v>
      </c>
      <c r="X13" s="280">
        <v>0.43</v>
      </c>
      <c r="Y13" s="282">
        <f>SUM(U13:X13)</f>
        <v>7649.387999999998</v>
      </c>
      <c r="Z13" s="286">
        <f>IF(ISERROR(S13/Y13-1),"         /0",IF(S13/Y13&gt;5,"  *  ",(S13/Y13-1)))</f>
        <v>0.04923217386802725</v>
      </c>
    </row>
    <row r="14" spans="1:26" ht="21.75" customHeight="1">
      <c r="A14" s="327" t="s">
        <v>441</v>
      </c>
      <c r="B14" s="328" t="s">
        <v>442</v>
      </c>
      <c r="C14" s="279">
        <v>44.828</v>
      </c>
      <c r="D14" s="280">
        <v>200.728</v>
      </c>
      <c r="E14" s="281">
        <v>0</v>
      </c>
      <c r="F14" s="280">
        <v>0.32</v>
      </c>
      <c r="G14" s="282">
        <f>SUM(C14:F14)</f>
        <v>245.876</v>
      </c>
      <c r="H14" s="283">
        <f>G14/$G$10</f>
        <v>0.004360353351135385</v>
      </c>
      <c r="I14" s="284">
        <v>72.941</v>
      </c>
      <c r="J14" s="280">
        <v>427.104</v>
      </c>
      <c r="K14" s="281">
        <v>0</v>
      </c>
      <c r="L14" s="280">
        <v>0.509</v>
      </c>
      <c r="M14" s="282">
        <f>SUM(I14:L14)</f>
        <v>500.554</v>
      </c>
      <c r="N14" s="285">
        <f t="shared" si="3"/>
        <v>-0.5087922581779388</v>
      </c>
      <c r="O14" s="279">
        <v>702.7120000000001</v>
      </c>
      <c r="P14" s="280">
        <v>2783.7219999999998</v>
      </c>
      <c r="Q14" s="281">
        <v>120.334</v>
      </c>
      <c r="R14" s="280">
        <v>93.04399999999998</v>
      </c>
      <c r="S14" s="282">
        <f>SUM(O14:R14)</f>
        <v>3699.8119999999994</v>
      </c>
      <c r="T14" s="283">
        <f>S14/$S$10</f>
        <v>0.006056769980817544</v>
      </c>
      <c r="U14" s="284">
        <v>1176.348</v>
      </c>
      <c r="V14" s="280">
        <v>3815.668</v>
      </c>
      <c r="W14" s="281">
        <v>38.534</v>
      </c>
      <c r="X14" s="280">
        <v>41.058</v>
      </c>
      <c r="Y14" s="282">
        <f>SUM(U14:X14)</f>
        <v>5071.607999999999</v>
      </c>
      <c r="Z14" s="286">
        <f>IF(ISERROR(S14/Y14-1),"         /0",IF(S14/Y14&gt;5,"  *  ",(S14/Y14-1)))</f>
        <v>-0.27048541606527954</v>
      </c>
    </row>
    <row r="15" spans="1:26" ht="21.75" customHeight="1" thickBot="1">
      <c r="A15" s="329" t="s">
        <v>48</v>
      </c>
      <c r="B15" s="330"/>
      <c r="C15" s="331">
        <v>63.89499999999999</v>
      </c>
      <c r="D15" s="332">
        <v>45.54</v>
      </c>
      <c r="E15" s="333">
        <v>0.82</v>
      </c>
      <c r="F15" s="332">
        <v>0.33</v>
      </c>
      <c r="G15" s="334">
        <f t="shared" si="0"/>
        <v>110.58499999999998</v>
      </c>
      <c r="H15" s="335">
        <f t="shared" si="1"/>
        <v>0.001961109158011788</v>
      </c>
      <c r="I15" s="336">
        <v>28.485000000000003</v>
      </c>
      <c r="J15" s="332">
        <v>50.551</v>
      </c>
      <c r="K15" s="333">
        <v>0.2</v>
      </c>
      <c r="L15" s="332">
        <v>0.2</v>
      </c>
      <c r="M15" s="334">
        <f t="shared" si="2"/>
        <v>79.436</v>
      </c>
      <c r="N15" s="337">
        <f t="shared" si="3"/>
        <v>0.39212699531698436</v>
      </c>
      <c r="O15" s="331">
        <v>366.21999999999997</v>
      </c>
      <c r="P15" s="332">
        <v>248.033</v>
      </c>
      <c r="Q15" s="333">
        <v>8.158</v>
      </c>
      <c r="R15" s="332">
        <v>23.962000000000003</v>
      </c>
      <c r="S15" s="334">
        <f t="shared" si="4"/>
        <v>646.3729999999999</v>
      </c>
      <c r="T15" s="335">
        <f t="shared" si="5"/>
        <v>0.0010581436523831424</v>
      </c>
      <c r="U15" s="336">
        <v>306.91200000000003</v>
      </c>
      <c r="V15" s="332">
        <v>318.312</v>
      </c>
      <c r="W15" s="333">
        <v>1.9500000000000002</v>
      </c>
      <c r="X15" s="332">
        <v>71.61999999999999</v>
      </c>
      <c r="Y15" s="334">
        <f t="shared" si="6"/>
        <v>698.7940000000001</v>
      </c>
      <c r="Z15" s="338">
        <f>IF(ISERROR(S15/Y15-1),"         /0",IF(S15/Y15&gt;5,"  *  ",(S15/Y15-1)))</f>
        <v>-0.07501638537251343</v>
      </c>
    </row>
    <row r="16" spans="1:2" ht="9" customHeight="1" thickTop="1">
      <c r="A16" s="80"/>
      <c r="B16" s="80"/>
    </row>
    <row r="17" spans="1:2" ht="15">
      <c r="A17" s="72" t="s">
        <v>37</v>
      </c>
      <c r="B17" s="80"/>
    </row>
    <row r="18" ht="14.25">
      <c r="A18" s="62" t="s">
        <v>144</v>
      </c>
    </row>
  </sheetData>
  <sheetProtection/>
  <mergeCells count="27">
    <mergeCell ref="Y1:Z1"/>
    <mergeCell ref="A4:Z4"/>
    <mergeCell ref="A5:Z5"/>
    <mergeCell ref="A6:A9"/>
    <mergeCell ref="B6:B9"/>
    <mergeCell ref="C6:N6"/>
    <mergeCell ref="O6:Z6"/>
    <mergeCell ref="C7:G7"/>
    <mergeCell ref="H7:H9"/>
    <mergeCell ref="I7:M7"/>
    <mergeCell ref="Z7:Z9"/>
    <mergeCell ref="C8:D8"/>
    <mergeCell ref="E8:F8"/>
    <mergeCell ref="G8:G9"/>
    <mergeCell ref="I8:J8"/>
    <mergeCell ref="K8:L8"/>
    <mergeCell ref="Y8:Y9"/>
    <mergeCell ref="M8:M9"/>
    <mergeCell ref="O8:P8"/>
    <mergeCell ref="Q8:R8"/>
    <mergeCell ref="S8:S9"/>
    <mergeCell ref="U8:V8"/>
    <mergeCell ref="W8:X8"/>
    <mergeCell ref="N7:N9"/>
    <mergeCell ref="O7:S7"/>
    <mergeCell ref="T7:T9"/>
    <mergeCell ref="U7:Y7"/>
  </mergeCells>
  <conditionalFormatting sqref="Z4 N4 Z16:Z65536 N16:N65536">
    <cfRule type="cellIs" priority="12" dxfId="97" operator="lessThan" stopIfTrue="1">
      <formula>0</formula>
    </cfRule>
  </conditionalFormatting>
  <conditionalFormatting sqref="N10:N15 Z10:Z15">
    <cfRule type="cellIs" priority="13" dxfId="97" operator="lessThan" stopIfTrue="1">
      <formula>0</formula>
    </cfRule>
    <cfRule type="cellIs" priority="14" dxfId="99" operator="greaterThanOrEqual" stopIfTrue="1">
      <formula>0</formula>
    </cfRule>
  </conditionalFormatting>
  <conditionalFormatting sqref="N6:N9 Z6:Z9">
    <cfRule type="cellIs" priority="3" dxfId="97" operator="lessThan" stopIfTrue="1">
      <formula>0</formula>
    </cfRule>
  </conditionalFormatting>
  <conditionalFormatting sqref="H7:H9">
    <cfRule type="cellIs" priority="2" dxfId="97" operator="lessThan" stopIfTrue="1">
      <formula>0</formula>
    </cfRule>
  </conditionalFormatting>
  <conditionalFormatting sqref="T7:T9">
    <cfRule type="cellIs" priority="1" dxfId="97" operator="lessThan" stopIfTrue="1">
      <formula>0</formula>
    </cfRule>
  </conditionalFormatting>
  <hyperlinks>
    <hyperlink ref="Y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5"/>
  <sheetViews>
    <sheetView showGridLines="0" zoomScale="88" zoomScaleNormal="88" zoomScalePageLayoutView="0" workbookViewId="0" topLeftCell="A1">
      <selection activeCell="A1" sqref="A1"/>
    </sheetView>
  </sheetViews>
  <sheetFormatPr defaultColWidth="11.421875" defaultRowHeight="15"/>
  <cols>
    <col min="1" max="1" width="9.8515625" style="1" customWidth="1"/>
    <col min="2" max="2" width="22.574218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6" width="11.28125" style="1" customWidth="1"/>
    <col min="7" max="7" width="10.7109375" style="1" customWidth="1"/>
    <col min="8" max="8" width="11.140625" style="1" customWidth="1"/>
    <col min="9" max="9" width="10.710937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5" width="12.28125" style="1" customWidth="1"/>
    <col min="16" max="16384" width="11.00390625" style="1" customWidth="1"/>
  </cols>
  <sheetData>
    <row r="1" spans="14:15" ht="22.5" customHeight="1">
      <c r="N1" s="567" t="s">
        <v>26</v>
      </c>
      <c r="O1" s="567"/>
    </row>
    <row r="2" ht="5.25" customHeight="1"/>
    <row r="3" ht="4.5" customHeight="1" thickBot="1"/>
    <row r="4" spans="1:15" ht="13.5" customHeight="1" thickTop="1">
      <c r="A4" s="576" t="s">
        <v>25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8"/>
    </row>
    <row r="5" spans="1:15" ht="12.75" customHeight="1">
      <c r="A5" s="579"/>
      <c r="B5" s="580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1"/>
    </row>
    <row r="6" spans="1:15" ht="5.25" customHeight="1" thickBot="1">
      <c r="A6" s="452"/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4"/>
    </row>
    <row r="7" spans="1:15" ht="17.25" customHeight="1" thickTop="1">
      <c r="A7" s="455"/>
      <c r="B7" s="456"/>
      <c r="C7" s="568" t="s">
        <v>24</v>
      </c>
      <c r="D7" s="569"/>
      <c r="E7" s="570"/>
      <c r="F7" s="591" t="s">
        <v>23</v>
      </c>
      <c r="G7" s="592"/>
      <c r="H7" s="592"/>
      <c r="I7" s="592"/>
      <c r="J7" s="592"/>
      <c r="K7" s="592"/>
      <c r="L7" s="592"/>
      <c r="M7" s="592"/>
      <c r="N7" s="592"/>
      <c r="O7" s="571" t="s">
        <v>22</v>
      </c>
    </row>
    <row r="8" spans="1:15" ht="3.75" customHeight="1" thickBot="1">
      <c r="A8" s="457"/>
      <c r="B8" s="458"/>
      <c r="C8" s="459"/>
      <c r="D8" s="460"/>
      <c r="E8" s="461"/>
      <c r="F8" s="593"/>
      <c r="G8" s="594"/>
      <c r="H8" s="594"/>
      <c r="I8" s="594"/>
      <c r="J8" s="594"/>
      <c r="K8" s="594"/>
      <c r="L8" s="594"/>
      <c r="M8" s="594"/>
      <c r="N8" s="594"/>
      <c r="O8" s="572"/>
    </row>
    <row r="9" spans="1:15" ht="21.75" customHeight="1" thickBot="1" thickTop="1">
      <c r="A9" s="585" t="s">
        <v>21</v>
      </c>
      <c r="B9" s="586"/>
      <c r="C9" s="587" t="s">
        <v>20</v>
      </c>
      <c r="D9" s="589" t="s">
        <v>19</v>
      </c>
      <c r="E9" s="574" t="s">
        <v>15</v>
      </c>
      <c r="F9" s="568" t="s">
        <v>20</v>
      </c>
      <c r="G9" s="569"/>
      <c r="H9" s="569"/>
      <c r="I9" s="568" t="s">
        <v>19</v>
      </c>
      <c r="J9" s="569"/>
      <c r="K9" s="570"/>
      <c r="L9" s="462" t="s">
        <v>18</v>
      </c>
      <c r="M9" s="463"/>
      <c r="N9" s="463"/>
      <c r="O9" s="572"/>
    </row>
    <row r="10" spans="1:15" s="59" customFormat="1" ht="18.75" customHeight="1" thickBot="1">
      <c r="A10" s="464"/>
      <c r="B10" s="465"/>
      <c r="C10" s="588"/>
      <c r="D10" s="590"/>
      <c r="E10" s="575"/>
      <c r="F10" s="466" t="s">
        <v>17</v>
      </c>
      <c r="G10" s="467" t="s">
        <v>16</v>
      </c>
      <c r="H10" s="468" t="s">
        <v>15</v>
      </c>
      <c r="I10" s="466" t="s">
        <v>17</v>
      </c>
      <c r="J10" s="467" t="s">
        <v>16</v>
      </c>
      <c r="K10" s="469" t="s">
        <v>15</v>
      </c>
      <c r="L10" s="466" t="s">
        <v>17</v>
      </c>
      <c r="M10" s="470" t="s">
        <v>16</v>
      </c>
      <c r="N10" s="469" t="s">
        <v>15</v>
      </c>
      <c r="O10" s="573"/>
    </row>
    <row r="11" spans="1:15" s="58" customFormat="1" ht="18.75" customHeight="1" thickTop="1">
      <c r="A11" s="582">
        <v>2017</v>
      </c>
      <c r="B11" s="231" t="s">
        <v>5</v>
      </c>
      <c r="C11" s="207">
        <v>2003813</v>
      </c>
      <c r="D11" s="208">
        <v>73533</v>
      </c>
      <c r="E11" s="440">
        <f aca="true" t="shared" si="0" ref="E11:E24">D11+C11</f>
        <v>2077346</v>
      </c>
      <c r="F11" s="207">
        <v>563580</v>
      </c>
      <c r="G11" s="209">
        <v>548420</v>
      </c>
      <c r="H11" s="210">
        <f aca="true" t="shared" si="1" ref="H11:H22">G11+F11</f>
        <v>1112000</v>
      </c>
      <c r="I11" s="211">
        <v>2837</v>
      </c>
      <c r="J11" s="212">
        <v>3208</v>
      </c>
      <c r="K11" s="213">
        <f aca="true" t="shared" si="2" ref="K11:K22">J11+I11</f>
        <v>6045</v>
      </c>
      <c r="L11" s="214">
        <f aca="true" t="shared" si="3" ref="L11:L24">I11+F11</f>
        <v>566417</v>
      </c>
      <c r="M11" s="215">
        <f aca="true" t="shared" si="4" ref="M11:M24">J11+G11</f>
        <v>551628</v>
      </c>
      <c r="N11" s="440">
        <f aca="true" t="shared" si="5" ref="N11:N24">K11+H11</f>
        <v>1118045</v>
      </c>
      <c r="O11" s="426">
        <f aca="true" t="shared" si="6" ref="O11:O24">N11+E11</f>
        <v>3195391</v>
      </c>
    </row>
    <row r="12" spans="1:15" ht="18.75" customHeight="1">
      <c r="A12" s="583"/>
      <c r="B12" s="231" t="s">
        <v>4</v>
      </c>
      <c r="C12" s="46">
        <v>1732756</v>
      </c>
      <c r="D12" s="54">
        <v>59977</v>
      </c>
      <c r="E12" s="441">
        <f t="shared" si="0"/>
        <v>1792733</v>
      </c>
      <c r="F12" s="46">
        <v>437567</v>
      </c>
      <c r="G12" s="44">
        <v>429472</v>
      </c>
      <c r="H12" s="49">
        <f t="shared" si="1"/>
        <v>867039</v>
      </c>
      <c r="I12" s="52">
        <v>280</v>
      </c>
      <c r="J12" s="51">
        <v>274</v>
      </c>
      <c r="K12" s="50">
        <f t="shared" si="2"/>
        <v>554</v>
      </c>
      <c r="L12" s="176">
        <f t="shared" si="3"/>
        <v>437847</v>
      </c>
      <c r="M12" s="195">
        <f t="shared" si="4"/>
        <v>429746</v>
      </c>
      <c r="N12" s="441">
        <f t="shared" si="5"/>
        <v>867593</v>
      </c>
      <c r="O12" s="427">
        <f t="shared" si="6"/>
        <v>2660326</v>
      </c>
    </row>
    <row r="13" spans="1:15" ht="18.75" customHeight="1">
      <c r="A13" s="583"/>
      <c r="B13" s="231" t="s">
        <v>3</v>
      </c>
      <c r="C13" s="46">
        <v>1924243</v>
      </c>
      <c r="D13" s="54">
        <v>61131</v>
      </c>
      <c r="E13" s="441">
        <f t="shared" si="0"/>
        <v>1985374</v>
      </c>
      <c r="F13" s="46">
        <v>491536</v>
      </c>
      <c r="G13" s="44">
        <v>445247</v>
      </c>
      <c r="H13" s="49">
        <f t="shared" si="1"/>
        <v>936783</v>
      </c>
      <c r="I13" s="176">
        <v>262</v>
      </c>
      <c r="J13" s="51">
        <v>139</v>
      </c>
      <c r="K13" s="50">
        <f t="shared" si="2"/>
        <v>401</v>
      </c>
      <c r="L13" s="176">
        <f t="shared" si="3"/>
        <v>491798</v>
      </c>
      <c r="M13" s="195">
        <f t="shared" si="4"/>
        <v>445386</v>
      </c>
      <c r="N13" s="441">
        <f t="shared" si="5"/>
        <v>937184</v>
      </c>
      <c r="O13" s="427">
        <f t="shared" si="6"/>
        <v>2922558</v>
      </c>
    </row>
    <row r="14" spans="1:15" ht="18.75" customHeight="1">
      <c r="A14" s="583"/>
      <c r="B14" s="231" t="s">
        <v>14</v>
      </c>
      <c r="C14" s="46">
        <v>1857959</v>
      </c>
      <c r="D14" s="54">
        <v>60472</v>
      </c>
      <c r="E14" s="441">
        <f t="shared" si="0"/>
        <v>1918431</v>
      </c>
      <c r="F14" s="46">
        <v>497147</v>
      </c>
      <c r="G14" s="44">
        <v>488424</v>
      </c>
      <c r="H14" s="49">
        <f t="shared" si="1"/>
        <v>985571</v>
      </c>
      <c r="I14" s="52">
        <v>1364</v>
      </c>
      <c r="J14" s="51">
        <v>1691</v>
      </c>
      <c r="K14" s="50">
        <f t="shared" si="2"/>
        <v>3055</v>
      </c>
      <c r="L14" s="176">
        <f t="shared" si="3"/>
        <v>498511</v>
      </c>
      <c r="M14" s="195">
        <f t="shared" si="4"/>
        <v>490115</v>
      </c>
      <c r="N14" s="441">
        <f t="shared" si="5"/>
        <v>988626</v>
      </c>
      <c r="O14" s="427">
        <f t="shared" si="6"/>
        <v>2907057</v>
      </c>
    </row>
    <row r="15" spans="1:15" s="58" customFormat="1" ht="18.75" customHeight="1">
      <c r="A15" s="583"/>
      <c r="B15" s="231" t="s">
        <v>13</v>
      </c>
      <c r="C15" s="46">
        <v>1873806</v>
      </c>
      <c r="D15" s="54">
        <v>69218</v>
      </c>
      <c r="E15" s="441">
        <f t="shared" si="0"/>
        <v>1943024</v>
      </c>
      <c r="F15" s="46">
        <v>484076</v>
      </c>
      <c r="G15" s="44">
        <v>466828</v>
      </c>
      <c r="H15" s="49">
        <f t="shared" si="1"/>
        <v>950904</v>
      </c>
      <c r="I15" s="52">
        <v>1048</v>
      </c>
      <c r="J15" s="51">
        <v>973</v>
      </c>
      <c r="K15" s="50">
        <f t="shared" si="2"/>
        <v>2021</v>
      </c>
      <c r="L15" s="176">
        <f t="shared" si="3"/>
        <v>485124</v>
      </c>
      <c r="M15" s="195">
        <f t="shared" si="4"/>
        <v>467801</v>
      </c>
      <c r="N15" s="441">
        <f t="shared" si="5"/>
        <v>952925</v>
      </c>
      <c r="O15" s="427">
        <f t="shared" si="6"/>
        <v>2895949</v>
      </c>
    </row>
    <row r="16" spans="1:15" s="186" customFormat="1" ht="18.75" customHeight="1">
      <c r="A16" s="583"/>
      <c r="B16" s="232" t="s">
        <v>12</v>
      </c>
      <c r="C16" s="46">
        <v>1975221</v>
      </c>
      <c r="D16" s="54">
        <v>71989</v>
      </c>
      <c r="E16" s="441">
        <f t="shared" si="0"/>
        <v>2047210</v>
      </c>
      <c r="F16" s="46">
        <v>531637</v>
      </c>
      <c r="G16" s="44">
        <v>496308</v>
      </c>
      <c r="H16" s="49">
        <f t="shared" si="1"/>
        <v>1027945</v>
      </c>
      <c r="I16" s="52">
        <v>2155</v>
      </c>
      <c r="J16" s="51">
        <v>1720</v>
      </c>
      <c r="K16" s="50">
        <f t="shared" si="2"/>
        <v>3875</v>
      </c>
      <c r="L16" s="176">
        <f t="shared" si="3"/>
        <v>533792</v>
      </c>
      <c r="M16" s="195">
        <f t="shared" si="4"/>
        <v>498028</v>
      </c>
      <c r="N16" s="441">
        <f t="shared" si="5"/>
        <v>1031820</v>
      </c>
      <c r="O16" s="427">
        <f t="shared" si="6"/>
        <v>3079030</v>
      </c>
    </row>
    <row r="17" spans="1:15" s="189" customFormat="1" ht="18.75" customHeight="1">
      <c r="A17" s="583"/>
      <c r="B17" s="231" t="s">
        <v>11</v>
      </c>
      <c r="C17" s="46">
        <v>2072341</v>
      </c>
      <c r="D17" s="54">
        <v>76787</v>
      </c>
      <c r="E17" s="441">
        <f t="shared" si="0"/>
        <v>2149128</v>
      </c>
      <c r="F17" s="46">
        <v>514533</v>
      </c>
      <c r="G17" s="44">
        <v>596575</v>
      </c>
      <c r="H17" s="49">
        <f t="shared" si="1"/>
        <v>1111108</v>
      </c>
      <c r="I17" s="52">
        <v>922</v>
      </c>
      <c r="J17" s="51">
        <v>2024</v>
      </c>
      <c r="K17" s="50">
        <f t="shared" si="2"/>
        <v>2946</v>
      </c>
      <c r="L17" s="176">
        <f t="shared" si="3"/>
        <v>515455</v>
      </c>
      <c r="M17" s="195">
        <f t="shared" si="4"/>
        <v>598599</v>
      </c>
      <c r="N17" s="441">
        <f t="shared" si="5"/>
        <v>1114054</v>
      </c>
      <c r="O17" s="427">
        <f t="shared" si="6"/>
        <v>3263182</v>
      </c>
    </row>
    <row r="18" spans="1:15" s="194" customFormat="1" ht="18.75" customHeight="1">
      <c r="A18" s="583"/>
      <c r="B18" s="231" t="s">
        <v>10</v>
      </c>
      <c r="C18" s="46">
        <v>2055983</v>
      </c>
      <c r="D18" s="54">
        <v>84213</v>
      </c>
      <c r="E18" s="441">
        <f t="shared" si="0"/>
        <v>2140196</v>
      </c>
      <c r="F18" s="46">
        <v>551803</v>
      </c>
      <c r="G18" s="44">
        <v>544738</v>
      </c>
      <c r="H18" s="49">
        <f t="shared" si="1"/>
        <v>1096541</v>
      </c>
      <c r="I18" s="52">
        <v>2006</v>
      </c>
      <c r="J18" s="51">
        <v>1393</v>
      </c>
      <c r="K18" s="50">
        <f t="shared" si="2"/>
        <v>3399</v>
      </c>
      <c r="L18" s="176">
        <f t="shared" si="3"/>
        <v>553809</v>
      </c>
      <c r="M18" s="195">
        <f t="shared" si="4"/>
        <v>546131</v>
      </c>
      <c r="N18" s="441">
        <f t="shared" si="5"/>
        <v>1099940</v>
      </c>
      <c r="O18" s="427">
        <f t="shared" si="6"/>
        <v>3240136</v>
      </c>
    </row>
    <row r="19" spans="1:15" ht="18.75" customHeight="1">
      <c r="A19" s="583"/>
      <c r="B19" s="231" t="s">
        <v>9</v>
      </c>
      <c r="C19" s="46">
        <v>1724103</v>
      </c>
      <c r="D19" s="54">
        <v>70793</v>
      </c>
      <c r="E19" s="441">
        <f t="shared" si="0"/>
        <v>1794896</v>
      </c>
      <c r="F19" s="46">
        <v>487753</v>
      </c>
      <c r="G19" s="44">
        <v>466159</v>
      </c>
      <c r="H19" s="49">
        <f t="shared" si="1"/>
        <v>953912</v>
      </c>
      <c r="I19" s="52">
        <v>1282</v>
      </c>
      <c r="J19" s="51">
        <v>1763</v>
      </c>
      <c r="K19" s="50">
        <f t="shared" si="2"/>
        <v>3045</v>
      </c>
      <c r="L19" s="176">
        <f t="shared" si="3"/>
        <v>489035</v>
      </c>
      <c r="M19" s="195">
        <f t="shared" si="4"/>
        <v>467922</v>
      </c>
      <c r="N19" s="441">
        <f t="shared" si="5"/>
        <v>956957</v>
      </c>
      <c r="O19" s="427">
        <f t="shared" si="6"/>
        <v>2751853</v>
      </c>
    </row>
    <row r="20" spans="1:15" s="202" customFormat="1" ht="18.75" customHeight="1">
      <c r="A20" s="583"/>
      <c r="B20" s="231" t="s">
        <v>8</v>
      </c>
      <c r="C20" s="46">
        <v>1548884</v>
      </c>
      <c r="D20" s="54">
        <v>141417</v>
      </c>
      <c r="E20" s="441">
        <f t="shared" si="0"/>
        <v>1690301</v>
      </c>
      <c r="F20" s="46">
        <v>497508</v>
      </c>
      <c r="G20" s="44">
        <v>514641</v>
      </c>
      <c r="H20" s="49">
        <f t="shared" si="1"/>
        <v>1012149</v>
      </c>
      <c r="I20" s="52">
        <v>3886</v>
      </c>
      <c r="J20" s="51">
        <v>1901</v>
      </c>
      <c r="K20" s="50">
        <f t="shared" si="2"/>
        <v>5787</v>
      </c>
      <c r="L20" s="176">
        <f t="shared" si="3"/>
        <v>501394</v>
      </c>
      <c r="M20" s="195">
        <f t="shared" si="4"/>
        <v>516542</v>
      </c>
      <c r="N20" s="441">
        <f t="shared" si="5"/>
        <v>1017936</v>
      </c>
      <c r="O20" s="427">
        <f t="shared" si="6"/>
        <v>2708237</v>
      </c>
    </row>
    <row r="21" spans="1:15" s="48" customFormat="1" ht="18.75" customHeight="1">
      <c r="A21" s="583"/>
      <c r="B21" s="231" t="s">
        <v>7</v>
      </c>
      <c r="C21" s="46">
        <v>1749129</v>
      </c>
      <c r="D21" s="54">
        <v>82803</v>
      </c>
      <c r="E21" s="441">
        <f t="shared" si="0"/>
        <v>1831932</v>
      </c>
      <c r="F21" s="46">
        <v>497435</v>
      </c>
      <c r="G21" s="44">
        <v>518410</v>
      </c>
      <c r="H21" s="49">
        <f t="shared" si="1"/>
        <v>1015845</v>
      </c>
      <c r="I21" s="52">
        <v>3701</v>
      </c>
      <c r="J21" s="51">
        <v>4112</v>
      </c>
      <c r="K21" s="50">
        <f t="shared" si="2"/>
        <v>7813</v>
      </c>
      <c r="L21" s="176">
        <f t="shared" si="3"/>
        <v>501136</v>
      </c>
      <c r="M21" s="195">
        <f t="shared" si="4"/>
        <v>522522</v>
      </c>
      <c r="N21" s="441">
        <f t="shared" si="5"/>
        <v>1023658</v>
      </c>
      <c r="O21" s="427">
        <f t="shared" si="6"/>
        <v>2855590</v>
      </c>
    </row>
    <row r="22" spans="1:15" ht="18.75" customHeight="1" thickBot="1">
      <c r="A22" s="584"/>
      <c r="B22" s="231" t="s">
        <v>6</v>
      </c>
      <c r="C22" s="46">
        <v>1902822</v>
      </c>
      <c r="D22" s="54">
        <v>70597</v>
      </c>
      <c r="E22" s="441">
        <f t="shared" si="0"/>
        <v>1973419</v>
      </c>
      <c r="F22" s="46">
        <v>545182</v>
      </c>
      <c r="G22" s="44">
        <v>608699</v>
      </c>
      <c r="H22" s="49">
        <f t="shared" si="1"/>
        <v>1153881</v>
      </c>
      <c r="I22" s="52">
        <v>6063</v>
      </c>
      <c r="J22" s="51">
        <v>8041</v>
      </c>
      <c r="K22" s="50">
        <f t="shared" si="2"/>
        <v>14104</v>
      </c>
      <c r="L22" s="176">
        <f t="shared" si="3"/>
        <v>551245</v>
      </c>
      <c r="M22" s="195">
        <f t="shared" si="4"/>
        <v>616740</v>
      </c>
      <c r="N22" s="441">
        <f t="shared" si="5"/>
        <v>1167985</v>
      </c>
      <c r="O22" s="427">
        <f t="shared" si="6"/>
        <v>3141404</v>
      </c>
    </row>
    <row r="23" spans="1:15" ht="3.75" customHeight="1">
      <c r="A23" s="57"/>
      <c r="B23" s="233"/>
      <c r="C23" s="56"/>
      <c r="D23" s="55"/>
      <c r="E23" s="442">
        <f t="shared" si="0"/>
        <v>0</v>
      </c>
      <c r="F23" s="36"/>
      <c r="G23" s="35"/>
      <c r="H23" s="33"/>
      <c r="I23" s="36"/>
      <c r="J23" s="35"/>
      <c r="K23" s="34"/>
      <c r="L23" s="61">
        <f t="shared" si="3"/>
        <v>0</v>
      </c>
      <c r="M23" s="196">
        <f t="shared" si="4"/>
        <v>0</v>
      </c>
      <c r="N23" s="442">
        <f t="shared" si="5"/>
        <v>0</v>
      </c>
      <c r="O23" s="428">
        <f t="shared" si="6"/>
        <v>0</v>
      </c>
    </row>
    <row r="24" spans="1:15" ht="19.5" customHeight="1">
      <c r="A24" s="235">
        <v>2018</v>
      </c>
      <c r="B24" s="234" t="s">
        <v>5</v>
      </c>
      <c r="C24" s="46">
        <v>1905650</v>
      </c>
      <c r="D24" s="54">
        <v>68823</v>
      </c>
      <c r="E24" s="441">
        <f t="shared" si="0"/>
        <v>1974473</v>
      </c>
      <c r="F24" s="53">
        <v>582540</v>
      </c>
      <c r="G24" s="44">
        <v>577702</v>
      </c>
      <c r="H24" s="49">
        <f aca="true" t="shared" si="7" ref="H24:H34">G24+F24</f>
        <v>1160242</v>
      </c>
      <c r="I24" s="52">
        <v>9537</v>
      </c>
      <c r="J24" s="51">
        <v>9348</v>
      </c>
      <c r="K24" s="50">
        <f aca="true" t="shared" si="8" ref="K24:K34">J24+I24</f>
        <v>18885</v>
      </c>
      <c r="L24" s="176">
        <f t="shared" si="3"/>
        <v>592077</v>
      </c>
      <c r="M24" s="195">
        <f t="shared" si="4"/>
        <v>587050</v>
      </c>
      <c r="N24" s="441">
        <f t="shared" si="5"/>
        <v>1179127</v>
      </c>
      <c r="O24" s="427">
        <f t="shared" si="6"/>
        <v>3153600</v>
      </c>
    </row>
    <row r="25" spans="1:15" ht="19.5" customHeight="1">
      <c r="A25" s="235"/>
      <c r="B25" s="234" t="s">
        <v>4</v>
      </c>
      <c r="C25" s="46">
        <v>1668827</v>
      </c>
      <c r="D25" s="54">
        <v>56791</v>
      </c>
      <c r="E25" s="441">
        <f aca="true" t="shared" si="9" ref="E25:E34">D25+C25</f>
        <v>1725618</v>
      </c>
      <c r="F25" s="53">
        <v>476070</v>
      </c>
      <c r="G25" s="44">
        <v>461097</v>
      </c>
      <c r="H25" s="49">
        <f t="shared" si="7"/>
        <v>937167</v>
      </c>
      <c r="I25" s="52">
        <v>8368</v>
      </c>
      <c r="J25" s="51">
        <v>8469</v>
      </c>
      <c r="K25" s="50">
        <f t="shared" si="8"/>
        <v>16837</v>
      </c>
      <c r="L25" s="176">
        <f aca="true" t="shared" si="10" ref="L25:N26">I25+F25</f>
        <v>484438</v>
      </c>
      <c r="M25" s="195">
        <f t="shared" si="10"/>
        <v>469566</v>
      </c>
      <c r="N25" s="441">
        <f t="shared" si="10"/>
        <v>954004</v>
      </c>
      <c r="O25" s="427">
        <f aca="true" t="shared" si="11" ref="O25:O34">N25+E25</f>
        <v>2679622</v>
      </c>
    </row>
    <row r="26" spans="1:15" ht="19.5" customHeight="1">
      <c r="A26" s="235"/>
      <c r="B26" s="234" t="s">
        <v>3</v>
      </c>
      <c r="C26" s="46">
        <v>1814037</v>
      </c>
      <c r="D26" s="54">
        <v>55223</v>
      </c>
      <c r="E26" s="441">
        <f t="shared" si="9"/>
        <v>1869260</v>
      </c>
      <c r="F26" s="53">
        <v>575513</v>
      </c>
      <c r="G26" s="44">
        <v>526506</v>
      </c>
      <c r="H26" s="49">
        <f t="shared" si="7"/>
        <v>1102019</v>
      </c>
      <c r="I26" s="52">
        <v>4169</v>
      </c>
      <c r="J26" s="51">
        <v>4335</v>
      </c>
      <c r="K26" s="50">
        <f t="shared" si="8"/>
        <v>8504</v>
      </c>
      <c r="L26" s="176">
        <f t="shared" si="10"/>
        <v>579682</v>
      </c>
      <c r="M26" s="195">
        <f t="shared" si="10"/>
        <v>530841</v>
      </c>
      <c r="N26" s="441">
        <f t="shared" si="10"/>
        <v>1110523</v>
      </c>
      <c r="O26" s="427">
        <f t="shared" si="11"/>
        <v>2979783</v>
      </c>
    </row>
    <row r="27" spans="1:15" ht="19.5" customHeight="1">
      <c r="A27" s="235"/>
      <c r="B27" s="234" t="s">
        <v>14</v>
      </c>
      <c r="C27" s="46">
        <v>1821362</v>
      </c>
      <c r="D27" s="54">
        <v>58421</v>
      </c>
      <c r="E27" s="441">
        <f t="shared" si="9"/>
        <v>1879783</v>
      </c>
      <c r="F27" s="53">
        <v>536373</v>
      </c>
      <c r="G27" s="44">
        <v>516395</v>
      </c>
      <c r="H27" s="49">
        <f t="shared" si="7"/>
        <v>1052768</v>
      </c>
      <c r="I27" s="52">
        <v>4038</v>
      </c>
      <c r="J27" s="51">
        <v>5221</v>
      </c>
      <c r="K27" s="50">
        <f t="shared" si="8"/>
        <v>9259</v>
      </c>
      <c r="L27" s="176">
        <f aca="true" t="shared" si="12" ref="L27:N28">I27+F27</f>
        <v>540411</v>
      </c>
      <c r="M27" s="195">
        <f t="shared" si="12"/>
        <v>521616</v>
      </c>
      <c r="N27" s="441">
        <f t="shared" si="12"/>
        <v>1062027</v>
      </c>
      <c r="O27" s="427">
        <f t="shared" si="11"/>
        <v>2941810</v>
      </c>
    </row>
    <row r="28" spans="1:15" ht="19.5" customHeight="1">
      <c r="A28" s="235"/>
      <c r="B28" s="234" t="s">
        <v>13</v>
      </c>
      <c r="C28" s="46">
        <v>1818781</v>
      </c>
      <c r="D28" s="54">
        <v>59345</v>
      </c>
      <c r="E28" s="441">
        <f t="shared" si="9"/>
        <v>1878126</v>
      </c>
      <c r="F28" s="53">
        <v>545949</v>
      </c>
      <c r="G28" s="44">
        <v>524954</v>
      </c>
      <c r="H28" s="49">
        <f t="shared" si="7"/>
        <v>1070903</v>
      </c>
      <c r="I28" s="52">
        <v>4383</v>
      </c>
      <c r="J28" s="51">
        <v>5556</v>
      </c>
      <c r="K28" s="50">
        <f t="shared" si="8"/>
        <v>9939</v>
      </c>
      <c r="L28" s="176">
        <f t="shared" si="12"/>
        <v>550332</v>
      </c>
      <c r="M28" s="195">
        <f t="shared" si="12"/>
        <v>530510</v>
      </c>
      <c r="N28" s="441">
        <f t="shared" si="12"/>
        <v>1080842</v>
      </c>
      <c r="O28" s="427">
        <f t="shared" si="11"/>
        <v>2958968</v>
      </c>
    </row>
    <row r="29" spans="1:15" ht="19.5" customHeight="1">
      <c r="A29" s="235"/>
      <c r="B29" s="234" t="s">
        <v>12</v>
      </c>
      <c r="C29" s="46">
        <v>1887585</v>
      </c>
      <c r="D29" s="54">
        <v>56341</v>
      </c>
      <c r="E29" s="441">
        <f t="shared" si="9"/>
        <v>1943926</v>
      </c>
      <c r="F29" s="53">
        <v>592099</v>
      </c>
      <c r="G29" s="44">
        <v>557629</v>
      </c>
      <c r="H29" s="49">
        <f t="shared" si="7"/>
        <v>1149728</v>
      </c>
      <c r="I29" s="52">
        <v>4335</v>
      </c>
      <c r="J29" s="51">
        <v>3875</v>
      </c>
      <c r="K29" s="50">
        <f t="shared" si="8"/>
        <v>8210</v>
      </c>
      <c r="L29" s="176">
        <f aca="true" t="shared" si="13" ref="L29:N34">I29+F29</f>
        <v>596434</v>
      </c>
      <c r="M29" s="195">
        <f t="shared" si="13"/>
        <v>561504</v>
      </c>
      <c r="N29" s="441">
        <f t="shared" si="13"/>
        <v>1157938</v>
      </c>
      <c r="O29" s="427">
        <f t="shared" si="11"/>
        <v>3101864</v>
      </c>
    </row>
    <row r="30" spans="1:15" ht="19.5" customHeight="1">
      <c r="A30" s="235"/>
      <c r="B30" s="231" t="s">
        <v>11</v>
      </c>
      <c r="C30" s="46">
        <v>2056181</v>
      </c>
      <c r="D30" s="54">
        <v>62856</v>
      </c>
      <c r="E30" s="441">
        <f t="shared" si="9"/>
        <v>2119037</v>
      </c>
      <c r="F30" s="53">
        <v>584522</v>
      </c>
      <c r="G30" s="44">
        <v>659185</v>
      </c>
      <c r="H30" s="49">
        <f t="shared" si="7"/>
        <v>1243707</v>
      </c>
      <c r="I30" s="52">
        <v>5610</v>
      </c>
      <c r="J30" s="51">
        <v>8615</v>
      </c>
      <c r="K30" s="50">
        <f t="shared" si="8"/>
        <v>14225</v>
      </c>
      <c r="L30" s="176">
        <f t="shared" si="13"/>
        <v>590132</v>
      </c>
      <c r="M30" s="195">
        <f t="shared" si="13"/>
        <v>667800</v>
      </c>
      <c r="N30" s="441">
        <f t="shared" si="13"/>
        <v>1257932</v>
      </c>
      <c r="O30" s="427">
        <f t="shared" si="11"/>
        <v>3376969</v>
      </c>
    </row>
    <row r="31" spans="1:15" ht="19.5" customHeight="1">
      <c r="A31" s="235"/>
      <c r="B31" s="231" t="s">
        <v>10</v>
      </c>
      <c r="C31" s="46">
        <v>2043333</v>
      </c>
      <c r="D31" s="54">
        <v>62666</v>
      </c>
      <c r="E31" s="441">
        <f t="shared" si="9"/>
        <v>2105999</v>
      </c>
      <c r="F31" s="53">
        <v>615645</v>
      </c>
      <c r="G31" s="44">
        <v>601311</v>
      </c>
      <c r="H31" s="49">
        <f t="shared" si="7"/>
        <v>1216956</v>
      </c>
      <c r="I31" s="52">
        <v>8556</v>
      </c>
      <c r="J31" s="51">
        <v>7359</v>
      </c>
      <c r="K31" s="50">
        <f t="shared" si="8"/>
        <v>15915</v>
      </c>
      <c r="L31" s="176">
        <f t="shared" si="13"/>
        <v>624201</v>
      </c>
      <c r="M31" s="195">
        <f t="shared" si="13"/>
        <v>608670</v>
      </c>
      <c r="N31" s="441">
        <f t="shared" si="13"/>
        <v>1232871</v>
      </c>
      <c r="O31" s="427">
        <f t="shared" si="11"/>
        <v>3338870</v>
      </c>
    </row>
    <row r="32" spans="1:15" ht="19.5" customHeight="1">
      <c r="A32" s="235"/>
      <c r="B32" s="231" t="s">
        <v>9</v>
      </c>
      <c r="C32" s="46">
        <v>1953315</v>
      </c>
      <c r="D32" s="54">
        <v>57039</v>
      </c>
      <c r="E32" s="441">
        <f t="shared" si="9"/>
        <v>2010354</v>
      </c>
      <c r="F32" s="53">
        <v>557621</v>
      </c>
      <c r="G32" s="44">
        <v>535909</v>
      </c>
      <c r="H32" s="49">
        <f t="shared" si="7"/>
        <v>1093530</v>
      </c>
      <c r="I32" s="52">
        <v>7511</v>
      </c>
      <c r="J32" s="51">
        <v>7477</v>
      </c>
      <c r="K32" s="50">
        <f t="shared" si="8"/>
        <v>14988</v>
      </c>
      <c r="L32" s="176">
        <f t="shared" si="13"/>
        <v>565132</v>
      </c>
      <c r="M32" s="195">
        <f t="shared" si="13"/>
        <v>543386</v>
      </c>
      <c r="N32" s="441">
        <f t="shared" si="13"/>
        <v>1108518</v>
      </c>
      <c r="O32" s="427">
        <f t="shared" si="11"/>
        <v>3118872</v>
      </c>
    </row>
    <row r="33" spans="1:15" ht="19.5" customHeight="1">
      <c r="A33" s="235"/>
      <c r="B33" s="231" t="s">
        <v>8</v>
      </c>
      <c r="C33" s="46">
        <v>2083592</v>
      </c>
      <c r="D33" s="54">
        <v>56927</v>
      </c>
      <c r="E33" s="441">
        <f t="shared" si="9"/>
        <v>2140519</v>
      </c>
      <c r="F33" s="53">
        <v>567250</v>
      </c>
      <c r="G33" s="44">
        <v>576961</v>
      </c>
      <c r="H33" s="49">
        <f t="shared" si="7"/>
        <v>1144211</v>
      </c>
      <c r="I33" s="52">
        <v>3473</v>
      </c>
      <c r="J33" s="51">
        <v>3890</v>
      </c>
      <c r="K33" s="50">
        <f t="shared" si="8"/>
        <v>7363</v>
      </c>
      <c r="L33" s="176">
        <f t="shared" si="13"/>
        <v>570723</v>
      </c>
      <c r="M33" s="195">
        <f t="shared" si="13"/>
        <v>580851</v>
      </c>
      <c r="N33" s="441">
        <f t="shared" si="13"/>
        <v>1151574</v>
      </c>
      <c r="O33" s="427">
        <f t="shared" si="11"/>
        <v>3292093</v>
      </c>
    </row>
    <row r="34" spans="1:15" ht="19.5" customHeight="1" thickBot="1">
      <c r="A34" s="235"/>
      <c r="B34" s="231" t="s">
        <v>7</v>
      </c>
      <c r="C34" s="46">
        <v>2079127</v>
      </c>
      <c r="D34" s="54">
        <v>62431</v>
      </c>
      <c r="E34" s="441">
        <f t="shared" si="9"/>
        <v>2141558</v>
      </c>
      <c r="F34" s="53">
        <v>560126</v>
      </c>
      <c r="G34" s="44">
        <v>573173</v>
      </c>
      <c r="H34" s="49">
        <f t="shared" si="7"/>
        <v>1133299</v>
      </c>
      <c r="I34" s="52">
        <v>1602</v>
      </c>
      <c r="J34" s="51">
        <v>2542</v>
      </c>
      <c r="K34" s="50">
        <f t="shared" si="8"/>
        <v>4144</v>
      </c>
      <c r="L34" s="176">
        <f t="shared" si="13"/>
        <v>561728</v>
      </c>
      <c r="M34" s="195">
        <f t="shared" si="13"/>
        <v>575715</v>
      </c>
      <c r="N34" s="441">
        <f t="shared" si="13"/>
        <v>1137443</v>
      </c>
      <c r="O34" s="427">
        <f t="shared" si="11"/>
        <v>3279001</v>
      </c>
    </row>
    <row r="35" spans="1:15" ht="18" customHeight="1">
      <c r="A35" s="47" t="s">
        <v>2</v>
      </c>
      <c r="B35" s="37"/>
      <c r="C35" s="36"/>
      <c r="D35" s="35"/>
      <c r="E35" s="444"/>
      <c r="F35" s="36"/>
      <c r="G35" s="35"/>
      <c r="H35" s="34"/>
      <c r="I35" s="36"/>
      <c r="J35" s="35"/>
      <c r="K35" s="34"/>
      <c r="L35" s="61"/>
      <c r="M35" s="196"/>
      <c r="N35" s="444"/>
      <c r="O35" s="428"/>
    </row>
    <row r="36" spans="1:15" ht="18" customHeight="1">
      <c r="A36" s="32" t="s">
        <v>151</v>
      </c>
      <c r="B36" s="43"/>
      <c r="C36" s="46">
        <f>SUM(C11:C21)</f>
        <v>20518238</v>
      </c>
      <c r="D36" s="44">
        <f aca="true" t="shared" si="14" ref="D36:O36">SUM(D11:D21)</f>
        <v>852333</v>
      </c>
      <c r="E36" s="445">
        <f t="shared" si="14"/>
        <v>21370571</v>
      </c>
      <c r="F36" s="46">
        <f t="shared" si="14"/>
        <v>5554575</v>
      </c>
      <c r="G36" s="44">
        <f t="shared" si="14"/>
        <v>5515222</v>
      </c>
      <c r="H36" s="45">
        <f t="shared" si="14"/>
        <v>11069797</v>
      </c>
      <c r="I36" s="46">
        <f t="shared" si="14"/>
        <v>19743</v>
      </c>
      <c r="J36" s="44">
        <f t="shared" si="14"/>
        <v>19198</v>
      </c>
      <c r="K36" s="45">
        <f t="shared" si="14"/>
        <v>38941</v>
      </c>
      <c r="L36" s="46">
        <f t="shared" si="14"/>
        <v>5574318</v>
      </c>
      <c r="M36" s="197">
        <f t="shared" si="14"/>
        <v>5534420</v>
      </c>
      <c r="N36" s="445">
        <f t="shared" si="14"/>
        <v>11108738</v>
      </c>
      <c r="O36" s="429">
        <f t="shared" si="14"/>
        <v>32479309</v>
      </c>
    </row>
    <row r="37" spans="1:15" ht="18" customHeight="1" thickBot="1">
      <c r="A37" s="32" t="s">
        <v>152</v>
      </c>
      <c r="B37" s="43"/>
      <c r="C37" s="42">
        <f>SUM(C24:C34)</f>
        <v>21131790</v>
      </c>
      <c r="D37" s="39">
        <f aca="true" t="shared" si="15" ref="D37:O37">SUM(D24:D34)</f>
        <v>656863</v>
      </c>
      <c r="E37" s="446">
        <f t="shared" si="15"/>
        <v>21788653</v>
      </c>
      <c r="F37" s="41">
        <f t="shared" si="15"/>
        <v>6193708</v>
      </c>
      <c r="G37" s="39">
        <f t="shared" si="15"/>
        <v>6110822</v>
      </c>
      <c r="H37" s="40">
        <f t="shared" si="15"/>
        <v>12304530</v>
      </c>
      <c r="I37" s="41">
        <f t="shared" si="15"/>
        <v>61582</v>
      </c>
      <c r="J37" s="39">
        <f t="shared" si="15"/>
        <v>66687</v>
      </c>
      <c r="K37" s="40">
        <f t="shared" si="15"/>
        <v>128269</v>
      </c>
      <c r="L37" s="41">
        <f t="shared" si="15"/>
        <v>6255290</v>
      </c>
      <c r="M37" s="198">
        <f t="shared" si="15"/>
        <v>6177509</v>
      </c>
      <c r="N37" s="446">
        <f t="shared" si="15"/>
        <v>12432799</v>
      </c>
      <c r="O37" s="430">
        <f t="shared" si="15"/>
        <v>34221452</v>
      </c>
    </row>
    <row r="38" spans="1:15" ht="17.25" customHeight="1">
      <c r="A38" s="38" t="s">
        <v>1</v>
      </c>
      <c r="B38" s="37"/>
      <c r="C38" s="36"/>
      <c r="D38" s="35"/>
      <c r="E38" s="447"/>
      <c r="F38" s="36"/>
      <c r="G38" s="35"/>
      <c r="H38" s="33"/>
      <c r="I38" s="36"/>
      <c r="J38" s="35"/>
      <c r="K38" s="34"/>
      <c r="L38" s="61"/>
      <c r="M38" s="196"/>
      <c r="N38" s="447"/>
      <c r="O38" s="428"/>
    </row>
    <row r="39" spans="1:15" ht="17.25" customHeight="1">
      <c r="A39" s="32" t="s">
        <v>153</v>
      </c>
      <c r="B39" s="31"/>
      <c r="C39" s="216">
        <f>(C34/C21-1)*100</f>
        <v>18.866418657514682</v>
      </c>
      <c r="D39" s="217">
        <f aca="true" t="shared" si="16" ref="D39:O39">(D34/D21-1)*100</f>
        <v>-24.60297332222262</v>
      </c>
      <c r="E39" s="448">
        <f t="shared" si="16"/>
        <v>16.90160988508307</v>
      </c>
      <c r="F39" s="216">
        <f t="shared" si="16"/>
        <v>12.602852634012486</v>
      </c>
      <c r="G39" s="218">
        <f t="shared" si="16"/>
        <v>10.56364653459616</v>
      </c>
      <c r="H39" s="219">
        <f t="shared" si="16"/>
        <v>11.562196988713836</v>
      </c>
      <c r="I39" s="220">
        <f t="shared" si="16"/>
        <v>-56.71440151310456</v>
      </c>
      <c r="J39" s="217">
        <f t="shared" si="16"/>
        <v>-38.18093385214007</v>
      </c>
      <c r="K39" s="221">
        <f t="shared" si="16"/>
        <v>-46.96019454754896</v>
      </c>
      <c r="L39" s="220">
        <f t="shared" si="16"/>
        <v>12.090929408384143</v>
      </c>
      <c r="M39" s="222">
        <f t="shared" si="16"/>
        <v>10.180049835222249</v>
      </c>
      <c r="N39" s="448">
        <f t="shared" si="16"/>
        <v>11.115528819195465</v>
      </c>
      <c r="O39" s="431">
        <f t="shared" si="16"/>
        <v>14.827443715659472</v>
      </c>
    </row>
    <row r="40" spans="1:15" ht="7.5" customHeight="1" thickBot="1">
      <c r="A40" s="30"/>
      <c r="B40" s="29"/>
      <c r="C40" s="28"/>
      <c r="D40" s="27"/>
      <c r="E40" s="449"/>
      <c r="F40" s="26"/>
      <c r="G40" s="24"/>
      <c r="H40" s="23"/>
      <c r="I40" s="26"/>
      <c r="J40" s="24"/>
      <c r="K40" s="25"/>
      <c r="L40" s="26"/>
      <c r="M40" s="199"/>
      <c r="N40" s="449"/>
      <c r="O40" s="432"/>
    </row>
    <row r="41" spans="1:15" ht="17.25" customHeight="1">
      <c r="A41" s="22" t="s">
        <v>0</v>
      </c>
      <c r="B41" s="21"/>
      <c r="C41" s="20"/>
      <c r="D41" s="19"/>
      <c r="E41" s="450"/>
      <c r="F41" s="18"/>
      <c r="G41" s="16"/>
      <c r="H41" s="15"/>
      <c r="I41" s="18"/>
      <c r="J41" s="16"/>
      <c r="K41" s="17"/>
      <c r="L41" s="18"/>
      <c r="M41" s="200"/>
      <c r="N41" s="450"/>
      <c r="O41" s="433"/>
    </row>
    <row r="42" spans="1:15" ht="17.25" customHeight="1" thickBot="1">
      <c r="A42" s="205" t="s">
        <v>154</v>
      </c>
      <c r="B42" s="14"/>
      <c r="C42" s="13">
        <f aca="true" t="shared" si="17" ref="C42:O42">(C37/C36-1)*100</f>
        <v>2.9902762605638955</v>
      </c>
      <c r="D42" s="9">
        <f t="shared" si="17"/>
        <v>-22.93352480779226</v>
      </c>
      <c r="E42" s="451">
        <f t="shared" si="17"/>
        <v>1.9563445450287764</v>
      </c>
      <c r="F42" s="13">
        <f t="shared" si="17"/>
        <v>11.506424883992029</v>
      </c>
      <c r="G42" s="12">
        <f t="shared" si="17"/>
        <v>10.799202643157436</v>
      </c>
      <c r="H42" s="8">
        <f t="shared" si="17"/>
        <v>11.154070847008303</v>
      </c>
      <c r="I42" s="11">
        <f t="shared" si="17"/>
        <v>211.91814820442687</v>
      </c>
      <c r="J42" s="9">
        <f t="shared" si="17"/>
        <v>247.3643087821648</v>
      </c>
      <c r="K42" s="10">
        <f t="shared" si="17"/>
        <v>229.39318456125935</v>
      </c>
      <c r="L42" s="11">
        <f t="shared" si="17"/>
        <v>12.216238829575211</v>
      </c>
      <c r="M42" s="201">
        <f t="shared" si="17"/>
        <v>11.619808399073438</v>
      </c>
      <c r="N42" s="451">
        <f t="shared" si="17"/>
        <v>11.919094680241816</v>
      </c>
      <c r="O42" s="434">
        <f t="shared" si="17"/>
        <v>5.363854877577601</v>
      </c>
    </row>
    <row r="43" spans="1:14" s="5" customFormat="1" ht="6" customHeight="1" thickTop="1">
      <c r="A43" s="60"/>
      <c r="B43" s="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="5" customFormat="1" ht="13.5" customHeight="1">
      <c r="A44" s="60" t="s">
        <v>139</v>
      </c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4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4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4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4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65525" ht="14.25">
      <c r="C65525" s="2" t="e">
        <f>((C65521/C65508)-1)*100</f>
        <v>#DIV/0!</v>
      </c>
    </row>
  </sheetData>
  <sheetProtection/>
  <mergeCells count="12">
    <mergeCell ref="F7:N8"/>
    <mergeCell ref="I9:K9"/>
    <mergeCell ref="N1:O1"/>
    <mergeCell ref="C7:E7"/>
    <mergeCell ref="O7:O10"/>
    <mergeCell ref="E9:E10"/>
    <mergeCell ref="A4:O5"/>
    <mergeCell ref="A11:A22"/>
    <mergeCell ref="A9:B9"/>
    <mergeCell ref="F9:H9"/>
    <mergeCell ref="C9:C10"/>
    <mergeCell ref="D9:D10"/>
  </mergeCells>
  <conditionalFormatting sqref="P39:IV39 P42:IV42">
    <cfRule type="cellIs" priority="6" dxfId="97" operator="lessThan" stopIfTrue="1">
      <formula>0</formula>
    </cfRule>
  </conditionalFormatting>
  <conditionalFormatting sqref="A39:B39 A42:B42">
    <cfRule type="cellIs" priority="3" dxfId="97" operator="lessThan" stopIfTrue="1">
      <formula>0</formula>
    </cfRule>
  </conditionalFormatting>
  <conditionalFormatting sqref="C38:M42 O38:O42">
    <cfRule type="cellIs" priority="4" dxfId="98" operator="lessThan" stopIfTrue="1">
      <formula>0</formula>
    </cfRule>
    <cfRule type="cellIs" priority="5" dxfId="99" operator="greaterThanOrEqual" stopIfTrue="1">
      <formula>0</formula>
    </cfRule>
  </conditionalFormatting>
  <conditionalFormatting sqref="N38:N42">
    <cfRule type="cellIs" priority="1" dxfId="98" operator="lessThan" stopIfTrue="1">
      <formula>0</formula>
    </cfRule>
    <cfRule type="cellIs" priority="2" dxfId="99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  <ignoredErrors>
    <ignoredError sqref="C36:D37 I36:J37 F36:G3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65525"/>
  <sheetViews>
    <sheetView showGridLines="0" zoomScale="88" zoomScaleNormal="88" zoomScalePageLayoutView="0" workbookViewId="0" topLeftCell="A16">
      <selection activeCell="C39" sqref="C39:O39"/>
    </sheetView>
  </sheetViews>
  <sheetFormatPr defaultColWidth="11.421875" defaultRowHeight="15"/>
  <cols>
    <col min="1" max="1" width="9.8515625" style="1" customWidth="1"/>
    <col min="2" max="2" width="22.7109375" style="1" customWidth="1"/>
    <col min="3" max="3" width="11.57421875" style="1" customWidth="1"/>
    <col min="4" max="4" width="11.421875" style="1" customWidth="1"/>
    <col min="5" max="5" width="11.421875" style="1" bestFit="1" customWidth="1"/>
    <col min="6" max="6" width="10.8515625" style="1" customWidth="1"/>
    <col min="7" max="7" width="10.00390625" style="1" customWidth="1"/>
    <col min="8" max="8" width="9.57421875" style="1" customWidth="1"/>
    <col min="9" max="9" width="11.00390625" style="1" customWidth="1"/>
    <col min="10" max="10" width="10.421875" style="1" customWidth="1"/>
    <col min="11" max="11" width="9.00390625" style="1" customWidth="1"/>
    <col min="12" max="12" width="10.8515625" style="1" customWidth="1"/>
    <col min="13" max="13" width="12.00390625" style="1" customWidth="1"/>
    <col min="14" max="14" width="10.140625" style="1" bestFit="1" customWidth="1"/>
    <col min="15" max="15" width="12.28125" style="1" customWidth="1"/>
    <col min="16" max="16384" width="11.00390625" style="1" customWidth="1"/>
  </cols>
  <sheetData>
    <row r="1" spans="14:15" ht="22.5" customHeight="1">
      <c r="N1" s="595" t="s">
        <v>26</v>
      </c>
      <c r="O1" s="595"/>
    </row>
    <row r="2" ht="5.25" customHeight="1"/>
    <row r="3" ht="4.5" customHeight="1" thickBot="1"/>
    <row r="4" spans="1:15" ht="13.5" customHeight="1" thickTop="1">
      <c r="A4" s="576" t="s">
        <v>29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8"/>
    </row>
    <row r="5" spans="1:15" ht="12.75" customHeight="1">
      <c r="A5" s="579"/>
      <c r="B5" s="580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1"/>
    </row>
    <row r="6" spans="1:15" ht="5.25" customHeight="1" thickBot="1">
      <c r="A6" s="452"/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4"/>
    </row>
    <row r="7" spans="1:15" ht="17.25" customHeight="1" thickTop="1">
      <c r="A7" s="455"/>
      <c r="B7" s="456"/>
      <c r="C7" s="568" t="s">
        <v>24</v>
      </c>
      <c r="D7" s="569"/>
      <c r="E7" s="570"/>
      <c r="F7" s="591" t="s">
        <v>23</v>
      </c>
      <c r="G7" s="592"/>
      <c r="H7" s="592"/>
      <c r="I7" s="592"/>
      <c r="J7" s="592"/>
      <c r="K7" s="592"/>
      <c r="L7" s="592"/>
      <c r="M7" s="592"/>
      <c r="N7" s="596"/>
      <c r="O7" s="571" t="s">
        <v>22</v>
      </c>
    </row>
    <row r="8" spans="1:15" ht="3.75" customHeight="1" thickBot="1">
      <c r="A8" s="457"/>
      <c r="B8" s="458"/>
      <c r="C8" s="459"/>
      <c r="D8" s="460"/>
      <c r="E8" s="461"/>
      <c r="F8" s="593"/>
      <c r="G8" s="594"/>
      <c r="H8" s="594"/>
      <c r="I8" s="594"/>
      <c r="J8" s="594"/>
      <c r="K8" s="594"/>
      <c r="L8" s="594"/>
      <c r="M8" s="594"/>
      <c r="N8" s="597"/>
      <c r="O8" s="572"/>
    </row>
    <row r="9" spans="1:15" ht="21.75" customHeight="1" thickBot="1" thickTop="1">
      <c r="A9" s="585" t="s">
        <v>21</v>
      </c>
      <c r="B9" s="586"/>
      <c r="C9" s="587" t="s">
        <v>20</v>
      </c>
      <c r="D9" s="589" t="s">
        <v>19</v>
      </c>
      <c r="E9" s="574" t="s">
        <v>15</v>
      </c>
      <c r="F9" s="568" t="s">
        <v>20</v>
      </c>
      <c r="G9" s="569"/>
      <c r="H9" s="569"/>
      <c r="I9" s="568" t="s">
        <v>19</v>
      </c>
      <c r="J9" s="569"/>
      <c r="K9" s="570"/>
      <c r="L9" s="462" t="s">
        <v>18</v>
      </c>
      <c r="M9" s="463"/>
      <c r="N9" s="463"/>
      <c r="O9" s="572"/>
    </row>
    <row r="10" spans="1:15" s="59" customFormat="1" ht="18.75" customHeight="1" thickBot="1">
      <c r="A10" s="464"/>
      <c r="B10" s="465"/>
      <c r="C10" s="588"/>
      <c r="D10" s="590"/>
      <c r="E10" s="575"/>
      <c r="F10" s="466" t="s">
        <v>28</v>
      </c>
      <c r="G10" s="467" t="s">
        <v>27</v>
      </c>
      <c r="H10" s="468" t="s">
        <v>15</v>
      </c>
      <c r="I10" s="466" t="s">
        <v>28</v>
      </c>
      <c r="J10" s="467" t="s">
        <v>27</v>
      </c>
      <c r="K10" s="469" t="s">
        <v>15</v>
      </c>
      <c r="L10" s="466" t="s">
        <v>28</v>
      </c>
      <c r="M10" s="470" t="s">
        <v>27</v>
      </c>
      <c r="N10" s="471" t="s">
        <v>15</v>
      </c>
      <c r="O10" s="573"/>
    </row>
    <row r="11" spans="1:15" s="58" customFormat="1" ht="18.75" customHeight="1" thickTop="1">
      <c r="A11" s="582">
        <v>2017</v>
      </c>
      <c r="B11" s="231" t="s">
        <v>5</v>
      </c>
      <c r="C11" s="207">
        <v>11829.99400000001</v>
      </c>
      <c r="D11" s="208">
        <v>1191.2129999999995</v>
      </c>
      <c r="E11" s="440">
        <f aca="true" t="shared" si="0" ref="E11:E24">D11+C11</f>
        <v>13021.20700000001</v>
      </c>
      <c r="F11" s="207">
        <v>23957.267</v>
      </c>
      <c r="G11" s="209">
        <v>13194.999000000009</v>
      </c>
      <c r="H11" s="210">
        <f aca="true" t="shared" si="1" ref="H11:H22">G11+F11</f>
        <v>37152.26600000001</v>
      </c>
      <c r="I11" s="211">
        <v>10316.453</v>
      </c>
      <c r="J11" s="212">
        <v>3650.6160000000004</v>
      </c>
      <c r="K11" s="213">
        <f aca="true" t="shared" si="2" ref="K11:K22">J11+I11</f>
        <v>13967.069</v>
      </c>
      <c r="L11" s="214">
        <f aca="true" t="shared" si="3" ref="L11:N24">I11+F11</f>
        <v>34273.72</v>
      </c>
      <c r="M11" s="215">
        <f t="shared" si="3"/>
        <v>16845.61500000001</v>
      </c>
      <c r="N11" s="436">
        <f t="shared" si="3"/>
        <v>51119.33500000001</v>
      </c>
      <c r="O11" s="426">
        <f aca="true" t="shared" si="4" ref="O11:O24">N11+E11</f>
        <v>64140.542000000016</v>
      </c>
    </row>
    <row r="12" spans="1:15" ht="18.75" customHeight="1">
      <c r="A12" s="583"/>
      <c r="B12" s="231" t="s">
        <v>4</v>
      </c>
      <c r="C12" s="46">
        <v>11490.663999999995</v>
      </c>
      <c r="D12" s="54">
        <v>2437.2589999999996</v>
      </c>
      <c r="E12" s="441">
        <f t="shared" si="0"/>
        <v>13927.922999999995</v>
      </c>
      <c r="F12" s="46">
        <v>21477.372000000003</v>
      </c>
      <c r="G12" s="44">
        <v>10834.468999999997</v>
      </c>
      <c r="H12" s="49">
        <f t="shared" si="1"/>
        <v>32311.841</v>
      </c>
      <c r="I12" s="52">
        <v>13366.740999999996</v>
      </c>
      <c r="J12" s="51">
        <v>5140.989</v>
      </c>
      <c r="K12" s="50">
        <f t="shared" si="2"/>
        <v>18507.729999999996</v>
      </c>
      <c r="L12" s="176">
        <f t="shared" si="3"/>
        <v>34844.113</v>
      </c>
      <c r="M12" s="195">
        <f t="shared" si="3"/>
        <v>15975.457999999997</v>
      </c>
      <c r="N12" s="437">
        <f t="shared" si="3"/>
        <v>50819.570999999996</v>
      </c>
      <c r="O12" s="427">
        <f t="shared" si="4"/>
        <v>64747.49399999999</v>
      </c>
    </row>
    <row r="13" spans="1:15" ht="18.75" customHeight="1">
      <c r="A13" s="583"/>
      <c r="B13" s="231" t="s">
        <v>3</v>
      </c>
      <c r="C13" s="46">
        <v>12799.938000000004</v>
      </c>
      <c r="D13" s="54">
        <v>2855.977</v>
      </c>
      <c r="E13" s="441">
        <f t="shared" si="0"/>
        <v>15655.915000000005</v>
      </c>
      <c r="F13" s="46">
        <v>22139.188999999988</v>
      </c>
      <c r="G13" s="44">
        <v>13137.115000000002</v>
      </c>
      <c r="H13" s="49">
        <f t="shared" si="1"/>
        <v>35276.30399999999</v>
      </c>
      <c r="I13" s="176">
        <v>10475.223</v>
      </c>
      <c r="J13" s="51">
        <v>5355.985999999998</v>
      </c>
      <c r="K13" s="50">
        <f t="shared" si="2"/>
        <v>15831.208999999999</v>
      </c>
      <c r="L13" s="176">
        <f t="shared" si="3"/>
        <v>32614.41199999999</v>
      </c>
      <c r="M13" s="195">
        <f t="shared" si="3"/>
        <v>18493.101</v>
      </c>
      <c r="N13" s="437">
        <f t="shared" si="3"/>
        <v>51107.51299999999</v>
      </c>
      <c r="O13" s="427">
        <f t="shared" si="4"/>
        <v>66763.428</v>
      </c>
    </row>
    <row r="14" spans="1:15" ht="18.75" customHeight="1">
      <c r="A14" s="583"/>
      <c r="B14" s="231" t="s">
        <v>14</v>
      </c>
      <c r="C14" s="46">
        <v>11694.565000000008</v>
      </c>
      <c r="D14" s="54">
        <v>1441.298</v>
      </c>
      <c r="E14" s="441">
        <f t="shared" si="0"/>
        <v>13135.863000000008</v>
      </c>
      <c r="F14" s="46">
        <v>24734.897999999983</v>
      </c>
      <c r="G14" s="44">
        <v>12783.227000000006</v>
      </c>
      <c r="H14" s="49">
        <f t="shared" si="1"/>
        <v>37518.124999999985</v>
      </c>
      <c r="I14" s="52">
        <v>17968.26</v>
      </c>
      <c r="J14" s="51">
        <v>4994.878</v>
      </c>
      <c r="K14" s="50">
        <f t="shared" si="2"/>
        <v>22963.138</v>
      </c>
      <c r="L14" s="176">
        <f t="shared" si="3"/>
        <v>42703.15799999998</v>
      </c>
      <c r="M14" s="195">
        <f t="shared" si="3"/>
        <v>17778.105000000007</v>
      </c>
      <c r="N14" s="437">
        <f t="shared" si="3"/>
        <v>60481.262999999984</v>
      </c>
      <c r="O14" s="427">
        <f t="shared" si="4"/>
        <v>73617.12599999999</v>
      </c>
    </row>
    <row r="15" spans="1:15" s="58" customFormat="1" ht="18.75" customHeight="1">
      <c r="A15" s="583"/>
      <c r="B15" s="231" t="s">
        <v>13</v>
      </c>
      <c r="C15" s="46">
        <v>12296.557999999994</v>
      </c>
      <c r="D15" s="54">
        <v>1740.4930000000002</v>
      </c>
      <c r="E15" s="441">
        <f t="shared" si="0"/>
        <v>14037.050999999994</v>
      </c>
      <c r="F15" s="46">
        <v>25167.995000000006</v>
      </c>
      <c r="G15" s="44">
        <v>12809.701999999996</v>
      </c>
      <c r="H15" s="49">
        <f t="shared" si="1"/>
        <v>37977.697</v>
      </c>
      <c r="I15" s="52">
        <v>16046.46</v>
      </c>
      <c r="J15" s="51">
        <v>5585.725000000002</v>
      </c>
      <c r="K15" s="50">
        <f t="shared" si="2"/>
        <v>21632.185</v>
      </c>
      <c r="L15" s="176">
        <f t="shared" si="3"/>
        <v>41214.455</v>
      </c>
      <c r="M15" s="195">
        <f t="shared" si="3"/>
        <v>18395.426999999996</v>
      </c>
      <c r="N15" s="437">
        <f t="shared" si="3"/>
        <v>59609.882</v>
      </c>
      <c r="O15" s="427">
        <f t="shared" si="4"/>
        <v>73646.93299999999</v>
      </c>
    </row>
    <row r="16" spans="1:15" s="186" customFormat="1" ht="18.75" customHeight="1">
      <c r="A16" s="583"/>
      <c r="B16" s="232" t="s">
        <v>12</v>
      </c>
      <c r="C16" s="46">
        <v>12352.403000000006</v>
      </c>
      <c r="D16" s="54">
        <v>1925.4000000000005</v>
      </c>
      <c r="E16" s="441">
        <f t="shared" si="0"/>
        <v>14277.803000000007</v>
      </c>
      <c r="F16" s="46">
        <v>22046.979999999992</v>
      </c>
      <c r="G16" s="44">
        <v>13116.366</v>
      </c>
      <c r="H16" s="49">
        <f t="shared" si="1"/>
        <v>35163.34599999999</v>
      </c>
      <c r="I16" s="52">
        <v>11266.310000000001</v>
      </c>
      <c r="J16" s="51">
        <v>5988.25</v>
      </c>
      <c r="K16" s="50">
        <f t="shared" si="2"/>
        <v>17254.56</v>
      </c>
      <c r="L16" s="176">
        <f t="shared" si="3"/>
        <v>33313.28999999999</v>
      </c>
      <c r="M16" s="195">
        <f t="shared" si="3"/>
        <v>19104.616</v>
      </c>
      <c r="N16" s="437">
        <f t="shared" si="3"/>
        <v>52417.90599999999</v>
      </c>
      <c r="O16" s="427">
        <f t="shared" si="4"/>
        <v>66695.709</v>
      </c>
    </row>
    <row r="17" spans="1:15" s="189" customFormat="1" ht="18.75" customHeight="1">
      <c r="A17" s="583"/>
      <c r="B17" s="231" t="s">
        <v>11</v>
      </c>
      <c r="C17" s="46">
        <v>12870.292999999994</v>
      </c>
      <c r="D17" s="54">
        <v>1583.259999999998</v>
      </c>
      <c r="E17" s="441">
        <f t="shared" si="0"/>
        <v>14453.552999999993</v>
      </c>
      <c r="F17" s="46">
        <v>21280.061999999998</v>
      </c>
      <c r="G17" s="44">
        <v>13676.980999999998</v>
      </c>
      <c r="H17" s="49">
        <f t="shared" si="1"/>
        <v>34957.043</v>
      </c>
      <c r="I17" s="52">
        <v>11004.346999999998</v>
      </c>
      <c r="J17" s="51">
        <v>5972.0470000000005</v>
      </c>
      <c r="K17" s="50">
        <f t="shared" si="2"/>
        <v>16976.394</v>
      </c>
      <c r="L17" s="176">
        <f t="shared" si="3"/>
        <v>32284.408999999996</v>
      </c>
      <c r="M17" s="195">
        <f t="shared" si="3"/>
        <v>19649.028</v>
      </c>
      <c r="N17" s="437">
        <f t="shared" si="3"/>
        <v>51933.437</v>
      </c>
      <c r="O17" s="427">
        <f t="shared" si="4"/>
        <v>66386.98999999999</v>
      </c>
    </row>
    <row r="18" spans="1:15" s="194" customFormat="1" ht="18.75" customHeight="1">
      <c r="A18" s="583"/>
      <c r="B18" s="231" t="s">
        <v>10</v>
      </c>
      <c r="C18" s="46">
        <v>14255.515000000009</v>
      </c>
      <c r="D18" s="54">
        <v>1967.489199999997</v>
      </c>
      <c r="E18" s="441">
        <f t="shared" si="0"/>
        <v>16223.004200000005</v>
      </c>
      <c r="F18" s="46">
        <v>22065.239999999994</v>
      </c>
      <c r="G18" s="44">
        <v>13636.585000000005</v>
      </c>
      <c r="H18" s="49">
        <f t="shared" si="1"/>
        <v>35701.825</v>
      </c>
      <c r="I18" s="52">
        <v>12241.455000000004</v>
      </c>
      <c r="J18" s="51">
        <v>7078.786</v>
      </c>
      <c r="K18" s="50">
        <f t="shared" si="2"/>
        <v>19320.241</v>
      </c>
      <c r="L18" s="176">
        <f t="shared" si="3"/>
        <v>34306.695</v>
      </c>
      <c r="M18" s="195">
        <f t="shared" si="3"/>
        <v>20715.371000000006</v>
      </c>
      <c r="N18" s="437">
        <f t="shared" si="3"/>
        <v>55022.066</v>
      </c>
      <c r="O18" s="427">
        <f t="shared" si="4"/>
        <v>71245.0702</v>
      </c>
    </row>
    <row r="19" spans="1:15" ht="18.75" customHeight="1">
      <c r="A19" s="583"/>
      <c r="B19" s="231" t="s">
        <v>9</v>
      </c>
      <c r="C19" s="46">
        <v>13067.747999999994</v>
      </c>
      <c r="D19" s="54">
        <v>1619.4358999999981</v>
      </c>
      <c r="E19" s="441">
        <f t="shared" si="0"/>
        <v>14687.183899999993</v>
      </c>
      <c r="F19" s="46">
        <v>21064.309999999998</v>
      </c>
      <c r="G19" s="44">
        <v>12471.187</v>
      </c>
      <c r="H19" s="49">
        <f t="shared" si="1"/>
        <v>33535.496999999996</v>
      </c>
      <c r="I19" s="52">
        <v>11988.247000000003</v>
      </c>
      <c r="J19" s="51">
        <v>6024.746000000004</v>
      </c>
      <c r="K19" s="50">
        <f t="shared" si="2"/>
        <v>18012.993000000006</v>
      </c>
      <c r="L19" s="176">
        <f t="shared" si="3"/>
        <v>33052.557</v>
      </c>
      <c r="M19" s="195">
        <f t="shared" si="3"/>
        <v>18495.933000000005</v>
      </c>
      <c r="N19" s="437">
        <f t="shared" si="3"/>
        <v>51548.490000000005</v>
      </c>
      <c r="O19" s="427">
        <f t="shared" si="4"/>
        <v>66235.6739</v>
      </c>
    </row>
    <row r="20" spans="1:15" s="202" customFormat="1" ht="18.75" customHeight="1">
      <c r="A20" s="583"/>
      <c r="B20" s="231" t="s">
        <v>8</v>
      </c>
      <c r="C20" s="46">
        <v>11702.400999999996</v>
      </c>
      <c r="D20" s="54">
        <v>2518.9129999999986</v>
      </c>
      <c r="E20" s="441">
        <f t="shared" si="0"/>
        <v>14221.313999999995</v>
      </c>
      <c r="F20" s="46">
        <v>22667.23999999999</v>
      </c>
      <c r="G20" s="44">
        <v>13770.896999999999</v>
      </c>
      <c r="H20" s="49">
        <f t="shared" si="1"/>
        <v>36438.13699999999</v>
      </c>
      <c r="I20" s="52">
        <v>13365.398000000001</v>
      </c>
      <c r="J20" s="51">
        <v>6515.664</v>
      </c>
      <c r="K20" s="50">
        <f t="shared" si="2"/>
        <v>19881.062</v>
      </c>
      <c r="L20" s="176">
        <f t="shared" si="3"/>
        <v>36032.63799999999</v>
      </c>
      <c r="M20" s="195">
        <f t="shared" si="3"/>
        <v>20286.560999999998</v>
      </c>
      <c r="N20" s="437">
        <f t="shared" si="3"/>
        <v>56319.19899999999</v>
      </c>
      <c r="O20" s="427">
        <f t="shared" si="4"/>
        <v>70540.51299999999</v>
      </c>
    </row>
    <row r="21" spans="1:15" s="48" customFormat="1" ht="18.75" customHeight="1">
      <c r="A21" s="583"/>
      <c r="B21" s="231" t="s">
        <v>7</v>
      </c>
      <c r="C21" s="46">
        <v>13765.259000000005</v>
      </c>
      <c r="D21" s="54">
        <v>2224.5569999999984</v>
      </c>
      <c r="E21" s="441">
        <f t="shared" si="0"/>
        <v>15989.816000000004</v>
      </c>
      <c r="F21" s="46">
        <v>22100.73799999999</v>
      </c>
      <c r="G21" s="44">
        <v>13358.155000000002</v>
      </c>
      <c r="H21" s="49">
        <f t="shared" si="1"/>
        <v>35458.893</v>
      </c>
      <c r="I21" s="52">
        <v>12151.676</v>
      </c>
      <c r="J21" s="51">
        <v>6608.812</v>
      </c>
      <c r="K21" s="50">
        <f t="shared" si="2"/>
        <v>18760.487999999998</v>
      </c>
      <c r="L21" s="176">
        <f t="shared" si="3"/>
        <v>34252.41399999999</v>
      </c>
      <c r="M21" s="195">
        <f t="shared" si="3"/>
        <v>19966.967000000004</v>
      </c>
      <c r="N21" s="437">
        <f t="shared" si="3"/>
        <v>54219.380999999994</v>
      </c>
      <c r="O21" s="427">
        <f t="shared" si="4"/>
        <v>70209.197</v>
      </c>
    </row>
    <row r="22" spans="1:15" ht="18.75" customHeight="1" thickBot="1">
      <c r="A22" s="584"/>
      <c r="B22" s="231" t="s">
        <v>6</v>
      </c>
      <c r="C22" s="46">
        <v>14848.676000000009</v>
      </c>
      <c r="D22" s="54">
        <v>2639.461</v>
      </c>
      <c r="E22" s="441">
        <f t="shared" si="0"/>
        <v>17488.13700000001</v>
      </c>
      <c r="F22" s="46">
        <v>22821.18699999999</v>
      </c>
      <c r="G22" s="44">
        <v>14656.612000000001</v>
      </c>
      <c r="H22" s="49">
        <f t="shared" si="1"/>
        <v>37477.79899999999</v>
      </c>
      <c r="I22" s="52">
        <v>10573.151999999998</v>
      </c>
      <c r="J22" s="51">
        <v>6280.911</v>
      </c>
      <c r="K22" s="50">
        <f t="shared" si="2"/>
        <v>16854.063</v>
      </c>
      <c r="L22" s="176">
        <f t="shared" si="3"/>
        <v>33394.33899999999</v>
      </c>
      <c r="M22" s="195">
        <f t="shared" si="3"/>
        <v>20937.523</v>
      </c>
      <c r="N22" s="437">
        <f t="shared" si="3"/>
        <v>54331.861999999994</v>
      </c>
      <c r="O22" s="427">
        <f t="shared" si="4"/>
        <v>71819.99900000001</v>
      </c>
    </row>
    <row r="23" spans="1:15" ht="3.75" customHeight="1">
      <c r="A23" s="57"/>
      <c r="B23" s="233"/>
      <c r="C23" s="56"/>
      <c r="D23" s="55"/>
      <c r="E23" s="442">
        <f t="shared" si="0"/>
        <v>0</v>
      </c>
      <c r="F23" s="36"/>
      <c r="G23" s="35"/>
      <c r="H23" s="33"/>
      <c r="I23" s="36"/>
      <c r="J23" s="35"/>
      <c r="K23" s="34"/>
      <c r="L23" s="61">
        <f t="shared" si="3"/>
        <v>0</v>
      </c>
      <c r="M23" s="196">
        <f t="shared" si="3"/>
        <v>0</v>
      </c>
      <c r="N23" s="438">
        <f t="shared" si="3"/>
        <v>0</v>
      </c>
      <c r="O23" s="428">
        <f t="shared" si="4"/>
        <v>0</v>
      </c>
    </row>
    <row r="24" spans="1:15" s="425" customFormat="1" ht="19.5" customHeight="1">
      <c r="A24" s="418">
        <v>2018</v>
      </c>
      <c r="B24" s="231" t="s">
        <v>5</v>
      </c>
      <c r="C24" s="46">
        <v>11110.93499999999</v>
      </c>
      <c r="D24" s="419">
        <v>1972.955999999998</v>
      </c>
      <c r="E24" s="443">
        <f t="shared" si="0"/>
        <v>13083.890999999989</v>
      </c>
      <c r="F24" s="420">
        <v>22030.246000000006</v>
      </c>
      <c r="G24" s="44">
        <v>11446.323000000006</v>
      </c>
      <c r="H24" s="421">
        <f>G24+F24</f>
        <v>33476.56900000001</v>
      </c>
      <c r="I24" s="52">
        <v>15825.179</v>
      </c>
      <c r="J24" s="51">
        <v>4884.178000000001</v>
      </c>
      <c r="K24" s="422">
        <f>J24+I24</f>
        <v>20709.357</v>
      </c>
      <c r="L24" s="423">
        <f t="shared" si="3"/>
        <v>37855.425</v>
      </c>
      <c r="M24" s="424">
        <f t="shared" si="3"/>
        <v>16330.501000000007</v>
      </c>
      <c r="N24" s="439">
        <f t="shared" si="3"/>
        <v>54185.92600000001</v>
      </c>
      <c r="O24" s="435">
        <f t="shared" si="4"/>
        <v>67269.817</v>
      </c>
    </row>
    <row r="25" spans="1:15" s="425" customFormat="1" ht="19.5" customHeight="1">
      <c r="A25" s="418"/>
      <c r="B25" s="231" t="s">
        <v>4</v>
      </c>
      <c r="C25" s="46">
        <v>11595.972999999994</v>
      </c>
      <c r="D25" s="419">
        <v>1865.109999999998</v>
      </c>
      <c r="E25" s="443">
        <f>D25+C25</f>
        <v>13461.082999999993</v>
      </c>
      <c r="F25" s="420">
        <v>20137.19900000001</v>
      </c>
      <c r="G25" s="44">
        <v>11441.989999999996</v>
      </c>
      <c r="H25" s="421">
        <f>G25+F25</f>
        <v>31579.189000000006</v>
      </c>
      <c r="I25" s="52">
        <v>15174.543</v>
      </c>
      <c r="J25" s="51">
        <v>5391.9349999999995</v>
      </c>
      <c r="K25" s="422">
        <f>J25+I25</f>
        <v>20566.478</v>
      </c>
      <c r="L25" s="423">
        <f aca="true" t="shared" si="5" ref="L25:N26">I25+F25</f>
        <v>35311.74200000001</v>
      </c>
      <c r="M25" s="424">
        <f t="shared" si="5"/>
        <v>16833.924999999996</v>
      </c>
      <c r="N25" s="439">
        <f t="shared" si="5"/>
        <v>52145.667</v>
      </c>
      <c r="O25" s="435">
        <f>N25+E25</f>
        <v>65606.75</v>
      </c>
    </row>
    <row r="26" spans="1:15" s="425" customFormat="1" ht="19.5" customHeight="1">
      <c r="A26" s="418"/>
      <c r="B26" s="231" t="s">
        <v>3</v>
      </c>
      <c r="C26" s="46">
        <v>12866.632999999994</v>
      </c>
      <c r="D26" s="419">
        <v>2284.7239999999983</v>
      </c>
      <c r="E26" s="443">
        <f>D26+C26</f>
        <v>15151.356999999993</v>
      </c>
      <c r="F26" s="420">
        <v>24563.03300000001</v>
      </c>
      <c r="G26" s="44">
        <v>14469.632999999998</v>
      </c>
      <c r="H26" s="421">
        <f>G26+F26</f>
        <v>39032.66600000001</v>
      </c>
      <c r="I26" s="52">
        <v>11378.896</v>
      </c>
      <c r="J26" s="51">
        <v>5860.1280000000015</v>
      </c>
      <c r="K26" s="422">
        <f>J26+I26</f>
        <v>17239.024</v>
      </c>
      <c r="L26" s="423">
        <f t="shared" si="5"/>
        <v>35941.92900000001</v>
      </c>
      <c r="M26" s="424">
        <f t="shared" si="5"/>
        <v>20329.761</v>
      </c>
      <c r="N26" s="439">
        <f t="shared" si="5"/>
        <v>56271.69000000002</v>
      </c>
      <c r="O26" s="435">
        <f>N26+E26</f>
        <v>71423.047</v>
      </c>
    </row>
    <row r="27" spans="1:15" s="425" customFormat="1" ht="19.5" customHeight="1">
      <c r="A27" s="418"/>
      <c r="B27" s="231" t="s">
        <v>14</v>
      </c>
      <c r="C27" s="46">
        <v>12064.925999999996</v>
      </c>
      <c r="D27" s="419">
        <v>1879.7159999999992</v>
      </c>
      <c r="E27" s="443">
        <f>D27+C27</f>
        <v>13944.641999999994</v>
      </c>
      <c r="F27" s="420">
        <v>25050.303</v>
      </c>
      <c r="G27" s="44">
        <v>14368.512000000002</v>
      </c>
      <c r="H27" s="421">
        <f>G27+F27</f>
        <v>39418.815</v>
      </c>
      <c r="I27" s="52">
        <v>17124.501</v>
      </c>
      <c r="J27" s="51">
        <v>6096.027000000001</v>
      </c>
      <c r="K27" s="422">
        <f>J27+I27</f>
        <v>23220.528000000002</v>
      </c>
      <c r="L27" s="423">
        <f>I27+F27</f>
        <v>42174.804000000004</v>
      </c>
      <c r="M27" s="424">
        <f>J27+G27</f>
        <v>20464.539000000004</v>
      </c>
      <c r="N27" s="439">
        <f>K27+H27</f>
        <v>62639.34300000001</v>
      </c>
      <c r="O27" s="435">
        <f>N27+E27</f>
        <v>76583.985</v>
      </c>
    </row>
    <row r="28" spans="1:15" s="425" customFormat="1" ht="19.5" customHeight="1">
      <c r="A28" s="418"/>
      <c r="B28" s="231" t="s">
        <v>13</v>
      </c>
      <c r="C28" s="46">
        <v>12926.521000000006</v>
      </c>
      <c r="D28" s="419">
        <v>1933.9229999999984</v>
      </c>
      <c r="E28" s="443">
        <f aca="true" t="shared" si="6" ref="E28:E34">D28+C28</f>
        <v>14860.444000000005</v>
      </c>
      <c r="F28" s="420">
        <v>25644.653000000002</v>
      </c>
      <c r="G28" s="44">
        <v>14499.858</v>
      </c>
      <c r="H28" s="421">
        <f aca="true" t="shared" si="7" ref="H28:H34">G28+F28</f>
        <v>40144.511</v>
      </c>
      <c r="I28" s="52">
        <v>17823.756999999998</v>
      </c>
      <c r="J28" s="51">
        <v>6291.789000000001</v>
      </c>
      <c r="K28" s="422">
        <f aca="true" t="shared" si="8" ref="K28:K34">J28+I28</f>
        <v>24115.546</v>
      </c>
      <c r="L28" s="423">
        <f aca="true" t="shared" si="9" ref="L28:L34">I28+F28</f>
        <v>43468.41</v>
      </c>
      <c r="M28" s="424">
        <f aca="true" t="shared" si="10" ref="M28:M34">J28+G28</f>
        <v>20791.647</v>
      </c>
      <c r="N28" s="439">
        <f aca="true" t="shared" si="11" ref="N28:N34">K28+H28</f>
        <v>64260.057</v>
      </c>
      <c r="O28" s="435">
        <f aca="true" t="shared" si="12" ref="O28:O34">N28+E28</f>
        <v>79120.501</v>
      </c>
    </row>
    <row r="29" spans="1:15" s="425" customFormat="1" ht="19.5" customHeight="1">
      <c r="A29" s="418"/>
      <c r="B29" s="231" t="s">
        <v>12</v>
      </c>
      <c r="C29" s="46">
        <v>11968.855000000009</v>
      </c>
      <c r="D29" s="419">
        <v>1498.2309999999973</v>
      </c>
      <c r="E29" s="443">
        <f t="shared" si="6"/>
        <v>13467.086000000007</v>
      </c>
      <c r="F29" s="420">
        <v>22374.181</v>
      </c>
      <c r="G29" s="44">
        <v>14494.298999999999</v>
      </c>
      <c r="H29" s="421">
        <f t="shared" si="7"/>
        <v>36868.479999999996</v>
      </c>
      <c r="I29" s="52">
        <v>10374.642999999998</v>
      </c>
      <c r="J29" s="51">
        <v>5213.145</v>
      </c>
      <c r="K29" s="422">
        <f t="shared" si="8"/>
        <v>15587.787999999999</v>
      </c>
      <c r="L29" s="423">
        <f t="shared" si="9"/>
        <v>32748.824</v>
      </c>
      <c r="M29" s="424">
        <f t="shared" si="10"/>
        <v>19707.444</v>
      </c>
      <c r="N29" s="439">
        <f t="shared" si="11"/>
        <v>52456.268</v>
      </c>
      <c r="O29" s="435">
        <f t="shared" si="12"/>
        <v>65923.354</v>
      </c>
    </row>
    <row r="30" spans="1:15" s="425" customFormat="1" ht="19.5" customHeight="1">
      <c r="A30" s="418"/>
      <c r="B30" s="231" t="s">
        <v>11</v>
      </c>
      <c r="C30" s="46">
        <v>12196.132999999989</v>
      </c>
      <c r="D30" s="419">
        <v>2137.635999999999</v>
      </c>
      <c r="E30" s="443">
        <f t="shared" si="6"/>
        <v>14333.768999999987</v>
      </c>
      <c r="F30" s="420">
        <v>23434.342999999986</v>
      </c>
      <c r="G30" s="44">
        <v>15929.480000000007</v>
      </c>
      <c r="H30" s="421">
        <f t="shared" si="7"/>
        <v>39363.82299999999</v>
      </c>
      <c r="I30" s="52">
        <v>7004.977000000001</v>
      </c>
      <c r="J30" s="51">
        <v>4403.862999999999</v>
      </c>
      <c r="K30" s="422">
        <f t="shared" si="8"/>
        <v>11408.84</v>
      </c>
      <c r="L30" s="423">
        <f t="shared" si="9"/>
        <v>30439.319999999985</v>
      </c>
      <c r="M30" s="424">
        <f t="shared" si="10"/>
        <v>20333.343000000008</v>
      </c>
      <c r="N30" s="439">
        <f t="shared" si="11"/>
        <v>50772.662999999986</v>
      </c>
      <c r="O30" s="435">
        <f t="shared" si="12"/>
        <v>65106.43199999997</v>
      </c>
    </row>
    <row r="31" spans="1:15" s="425" customFormat="1" ht="19.5" customHeight="1">
      <c r="A31" s="418"/>
      <c r="B31" s="231" t="s">
        <v>10</v>
      </c>
      <c r="C31" s="46">
        <v>13668.225</v>
      </c>
      <c r="D31" s="419">
        <v>2171.217999999999</v>
      </c>
      <c r="E31" s="443">
        <f t="shared" si="6"/>
        <v>15839.443</v>
      </c>
      <c r="F31" s="420">
        <v>25668.369000000006</v>
      </c>
      <c r="G31" s="44">
        <v>16492.693000000003</v>
      </c>
      <c r="H31" s="421">
        <f t="shared" si="7"/>
        <v>42161.062000000005</v>
      </c>
      <c r="I31" s="52">
        <v>7849.035999999999</v>
      </c>
      <c r="J31" s="51">
        <v>4234.363</v>
      </c>
      <c r="K31" s="422">
        <f t="shared" si="8"/>
        <v>12083.399</v>
      </c>
      <c r="L31" s="423">
        <f t="shared" si="9"/>
        <v>33517.405000000006</v>
      </c>
      <c r="M31" s="424">
        <f t="shared" si="10"/>
        <v>20727.056000000004</v>
      </c>
      <c r="N31" s="439">
        <f t="shared" si="11"/>
        <v>54244.461</v>
      </c>
      <c r="O31" s="435">
        <f t="shared" si="12"/>
        <v>70083.90400000001</v>
      </c>
    </row>
    <row r="32" spans="1:15" s="425" customFormat="1" ht="19.5" customHeight="1">
      <c r="A32" s="418"/>
      <c r="B32" s="231" t="s">
        <v>9</v>
      </c>
      <c r="C32" s="46">
        <v>12593.269000000004</v>
      </c>
      <c r="D32" s="419">
        <v>1915.9869999999992</v>
      </c>
      <c r="E32" s="443">
        <f t="shared" si="6"/>
        <v>14509.256000000003</v>
      </c>
      <c r="F32" s="420">
        <v>24165.032000000007</v>
      </c>
      <c r="G32" s="44">
        <v>14661.938000000004</v>
      </c>
      <c r="H32" s="421">
        <f t="shared" si="7"/>
        <v>38826.97000000001</v>
      </c>
      <c r="I32" s="52">
        <v>6879.1849999999995</v>
      </c>
      <c r="J32" s="51">
        <v>3710.6910000000007</v>
      </c>
      <c r="K32" s="422">
        <f t="shared" si="8"/>
        <v>10589.876</v>
      </c>
      <c r="L32" s="423">
        <f t="shared" si="9"/>
        <v>31044.217000000004</v>
      </c>
      <c r="M32" s="424">
        <f t="shared" si="10"/>
        <v>18372.629000000004</v>
      </c>
      <c r="N32" s="439">
        <f t="shared" si="11"/>
        <v>49416.846000000005</v>
      </c>
      <c r="O32" s="435">
        <f t="shared" si="12"/>
        <v>63926.102000000006</v>
      </c>
    </row>
    <row r="33" spans="1:15" s="425" customFormat="1" ht="19.5" customHeight="1">
      <c r="A33" s="418"/>
      <c r="B33" s="231" t="s">
        <v>8</v>
      </c>
      <c r="C33" s="46">
        <v>14601.706000000006</v>
      </c>
      <c r="D33" s="419">
        <v>1030.722</v>
      </c>
      <c r="E33" s="443">
        <f t="shared" si="6"/>
        <v>15632.428000000005</v>
      </c>
      <c r="F33" s="420">
        <v>28564.663999999993</v>
      </c>
      <c r="G33" s="44">
        <v>17918.413999999986</v>
      </c>
      <c r="H33" s="421">
        <f t="shared" si="7"/>
        <v>46483.07799999998</v>
      </c>
      <c r="I33" s="52">
        <v>7411.718</v>
      </c>
      <c r="J33" s="51">
        <v>4178.897999999998</v>
      </c>
      <c r="K33" s="422">
        <f t="shared" si="8"/>
        <v>11590.615999999998</v>
      </c>
      <c r="L33" s="423">
        <f t="shared" si="9"/>
        <v>35976.38199999999</v>
      </c>
      <c r="M33" s="424">
        <f t="shared" si="10"/>
        <v>22097.311999999984</v>
      </c>
      <c r="N33" s="439">
        <f t="shared" si="11"/>
        <v>58073.693999999974</v>
      </c>
      <c r="O33" s="435">
        <f t="shared" si="12"/>
        <v>73706.12199999997</v>
      </c>
    </row>
    <row r="34" spans="1:15" s="425" customFormat="1" ht="19.5" customHeight="1" thickBot="1">
      <c r="A34" s="418"/>
      <c r="B34" s="231" t="s">
        <v>7</v>
      </c>
      <c r="C34" s="46">
        <v>15933.271000000006</v>
      </c>
      <c r="D34" s="419">
        <v>1129.3349999999994</v>
      </c>
      <c r="E34" s="443">
        <f t="shared" si="6"/>
        <v>17062.606000000007</v>
      </c>
      <c r="F34" s="420">
        <v>28100.22000000002</v>
      </c>
      <c r="G34" s="44">
        <v>17813.283000000003</v>
      </c>
      <c r="H34" s="421">
        <f t="shared" si="7"/>
        <v>45913.503000000026</v>
      </c>
      <c r="I34" s="52">
        <v>6116.985000000001</v>
      </c>
      <c r="J34" s="51">
        <v>4358.52</v>
      </c>
      <c r="K34" s="422">
        <f t="shared" si="8"/>
        <v>10475.505000000001</v>
      </c>
      <c r="L34" s="423">
        <f t="shared" si="9"/>
        <v>34217.205000000016</v>
      </c>
      <c r="M34" s="424">
        <f t="shared" si="10"/>
        <v>22171.803000000004</v>
      </c>
      <c r="N34" s="439">
        <f t="shared" si="11"/>
        <v>56389.00800000003</v>
      </c>
      <c r="O34" s="435">
        <f t="shared" si="12"/>
        <v>73451.61400000003</v>
      </c>
    </row>
    <row r="35" spans="1:15" ht="18" customHeight="1">
      <c r="A35" s="47" t="s">
        <v>2</v>
      </c>
      <c r="B35" s="37"/>
      <c r="C35" s="36"/>
      <c r="D35" s="35"/>
      <c r="E35" s="444"/>
      <c r="F35" s="36"/>
      <c r="G35" s="35"/>
      <c r="H35" s="34"/>
      <c r="I35" s="36"/>
      <c r="J35" s="35"/>
      <c r="K35" s="34"/>
      <c r="L35" s="61"/>
      <c r="M35" s="196"/>
      <c r="N35" s="438"/>
      <c r="O35" s="428"/>
    </row>
    <row r="36" spans="1:15" ht="18" customHeight="1">
      <c r="A36" s="32" t="s">
        <v>151</v>
      </c>
      <c r="B36" s="43"/>
      <c r="C36" s="46">
        <f>SUM(C11:C14)</f>
        <v>47815.161000000015</v>
      </c>
      <c r="D36" s="44">
        <f aca="true" t="shared" si="13" ref="D36:O36">SUM(D11:D14)</f>
        <v>7925.7469999999985</v>
      </c>
      <c r="E36" s="445">
        <f t="shared" si="13"/>
        <v>55740.908000000025</v>
      </c>
      <c r="F36" s="46">
        <f t="shared" si="13"/>
        <v>92308.72599999998</v>
      </c>
      <c r="G36" s="44">
        <f t="shared" si="13"/>
        <v>49949.81000000002</v>
      </c>
      <c r="H36" s="45">
        <f t="shared" si="13"/>
        <v>142258.536</v>
      </c>
      <c r="I36" s="46">
        <f t="shared" si="13"/>
        <v>52126.676999999996</v>
      </c>
      <c r="J36" s="44">
        <f t="shared" si="13"/>
        <v>19142.468999999997</v>
      </c>
      <c r="K36" s="45">
        <f t="shared" si="13"/>
        <v>71269.146</v>
      </c>
      <c r="L36" s="46">
        <f t="shared" si="13"/>
        <v>144435.403</v>
      </c>
      <c r="M36" s="197">
        <f t="shared" si="13"/>
        <v>69092.27900000001</v>
      </c>
      <c r="N36" s="445">
        <f t="shared" si="13"/>
        <v>213527.68199999997</v>
      </c>
      <c r="O36" s="429">
        <f t="shared" si="13"/>
        <v>269268.58999999997</v>
      </c>
    </row>
    <row r="37" spans="1:15" ht="18" customHeight="1" thickBot="1">
      <c r="A37" s="32" t="s">
        <v>152</v>
      </c>
      <c r="B37" s="43"/>
      <c r="C37" s="42">
        <f>SUM(C24:C27)</f>
        <v>47638.466999999975</v>
      </c>
      <c r="D37" s="39">
        <f aca="true" t="shared" si="14" ref="D37:O37">SUM(D24:D27)</f>
        <v>8002.505999999994</v>
      </c>
      <c r="E37" s="446">
        <f t="shared" si="14"/>
        <v>55640.97299999997</v>
      </c>
      <c r="F37" s="41">
        <f t="shared" si="14"/>
        <v>91780.78100000003</v>
      </c>
      <c r="G37" s="39">
        <f t="shared" si="14"/>
        <v>51726.458</v>
      </c>
      <c r="H37" s="40">
        <f t="shared" si="14"/>
        <v>143507.23900000003</v>
      </c>
      <c r="I37" s="41">
        <f t="shared" si="14"/>
        <v>59503.119000000006</v>
      </c>
      <c r="J37" s="39">
        <f t="shared" si="14"/>
        <v>22232.268000000004</v>
      </c>
      <c r="K37" s="40">
        <f t="shared" si="14"/>
        <v>81735.387</v>
      </c>
      <c r="L37" s="41">
        <f t="shared" si="14"/>
        <v>151283.90000000002</v>
      </c>
      <c r="M37" s="198">
        <f t="shared" si="14"/>
        <v>73958.72600000001</v>
      </c>
      <c r="N37" s="446">
        <f t="shared" si="14"/>
        <v>225242.62600000005</v>
      </c>
      <c r="O37" s="430">
        <f t="shared" si="14"/>
        <v>280883.599</v>
      </c>
    </row>
    <row r="38" spans="1:15" ht="17.25" customHeight="1">
      <c r="A38" s="38" t="s">
        <v>1</v>
      </c>
      <c r="B38" s="37"/>
      <c r="C38" s="36"/>
      <c r="D38" s="35"/>
      <c r="E38" s="447"/>
      <c r="F38" s="36"/>
      <c r="G38" s="35"/>
      <c r="H38" s="33"/>
      <c r="I38" s="36"/>
      <c r="J38" s="35"/>
      <c r="K38" s="34"/>
      <c r="L38" s="61"/>
      <c r="M38" s="196"/>
      <c r="N38" s="447"/>
      <c r="O38" s="428"/>
    </row>
    <row r="39" spans="1:15" ht="17.25" customHeight="1">
      <c r="A39" s="32" t="s">
        <v>153</v>
      </c>
      <c r="B39" s="31"/>
      <c r="C39" s="216">
        <f>(C34/C21-1)*100</f>
        <v>15.749881640439888</v>
      </c>
      <c r="D39" s="217">
        <f aca="true" t="shared" si="15" ref="D39:O39">(D34/D21-1)*100</f>
        <v>-49.233263072153235</v>
      </c>
      <c r="E39" s="448">
        <f t="shared" si="15"/>
        <v>6.709207910835269</v>
      </c>
      <c r="F39" s="216">
        <f t="shared" si="15"/>
        <v>27.146070868764795</v>
      </c>
      <c r="G39" s="218">
        <f t="shared" si="15"/>
        <v>33.35137225163205</v>
      </c>
      <c r="H39" s="219">
        <f t="shared" si="15"/>
        <v>29.483746150789393</v>
      </c>
      <c r="I39" s="220">
        <f t="shared" si="15"/>
        <v>-49.66138827269587</v>
      </c>
      <c r="J39" s="217">
        <f t="shared" si="15"/>
        <v>-34.04987159568164</v>
      </c>
      <c r="K39" s="221">
        <f t="shared" si="15"/>
        <v>-44.16187361437505</v>
      </c>
      <c r="L39" s="220">
        <f t="shared" si="15"/>
        <v>-0.10279275498648044</v>
      </c>
      <c r="M39" s="222">
        <f t="shared" si="15"/>
        <v>11.042418210036598</v>
      </c>
      <c r="N39" s="448">
        <f t="shared" si="15"/>
        <v>4.001570951169731</v>
      </c>
      <c r="O39" s="431">
        <f t="shared" si="15"/>
        <v>4.618222595538346</v>
      </c>
    </row>
    <row r="40" spans="1:15" ht="7.5" customHeight="1" thickBot="1">
      <c r="A40" s="30"/>
      <c r="B40" s="29"/>
      <c r="C40" s="28"/>
      <c r="D40" s="27"/>
      <c r="E40" s="449"/>
      <c r="F40" s="26"/>
      <c r="G40" s="24"/>
      <c r="H40" s="23"/>
      <c r="I40" s="26"/>
      <c r="J40" s="24"/>
      <c r="K40" s="25"/>
      <c r="L40" s="26"/>
      <c r="M40" s="199"/>
      <c r="N40" s="449"/>
      <c r="O40" s="432"/>
    </row>
    <row r="41" spans="1:15" ht="17.25" customHeight="1">
      <c r="A41" s="22" t="s">
        <v>0</v>
      </c>
      <c r="B41" s="21"/>
      <c r="C41" s="20"/>
      <c r="D41" s="19"/>
      <c r="E41" s="450"/>
      <c r="F41" s="18"/>
      <c r="G41" s="16"/>
      <c r="H41" s="15"/>
      <c r="I41" s="18"/>
      <c r="J41" s="16"/>
      <c r="K41" s="17"/>
      <c r="L41" s="18"/>
      <c r="M41" s="200"/>
      <c r="N41" s="450"/>
      <c r="O41" s="433"/>
    </row>
    <row r="42" spans="1:15" ht="17.25" customHeight="1" thickBot="1">
      <c r="A42" s="205" t="s">
        <v>154</v>
      </c>
      <c r="B42" s="14"/>
      <c r="C42" s="13">
        <f aca="true" t="shared" si="16" ref="C42:O42">(C37/C36-1)*100</f>
        <v>-0.369535511968766</v>
      </c>
      <c r="D42" s="9">
        <f t="shared" si="16"/>
        <v>0.9684765360286507</v>
      </c>
      <c r="E42" s="451">
        <f t="shared" si="16"/>
        <v>-0.17928484408624712</v>
      </c>
      <c r="F42" s="13">
        <f t="shared" si="16"/>
        <v>-0.5719340119588967</v>
      </c>
      <c r="G42" s="12">
        <f t="shared" si="16"/>
        <v>3.556866382474677</v>
      </c>
      <c r="H42" s="8">
        <f t="shared" si="16"/>
        <v>0.8777701747191058</v>
      </c>
      <c r="I42" s="11">
        <f t="shared" si="16"/>
        <v>14.150992206926993</v>
      </c>
      <c r="J42" s="9">
        <f t="shared" si="16"/>
        <v>16.14106832300477</v>
      </c>
      <c r="K42" s="10">
        <f t="shared" si="16"/>
        <v>14.68551482292213</v>
      </c>
      <c r="L42" s="11">
        <f t="shared" si="16"/>
        <v>4.741563950217964</v>
      </c>
      <c r="M42" s="201">
        <f t="shared" si="16"/>
        <v>7.043402056545278</v>
      </c>
      <c r="N42" s="451">
        <f t="shared" si="16"/>
        <v>5.486381854695588</v>
      </c>
      <c r="O42" s="434">
        <f t="shared" si="16"/>
        <v>4.313540246190617</v>
      </c>
    </row>
    <row r="43" spans="1:14" s="5" customFormat="1" ht="6" customHeight="1" thickTop="1">
      <c r="A43" s="60"/>
      <c r="B43" s="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="5" customFormat="1" ht="13.5" customHeight="1">
      <c r="A44" s="60" t="s">
        <v>139</v>
      </c>
    </row>
    <row r="45" spans="1:14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1:14" ht="14.25">
      <c r="A46" s="3"/>
      <c r="B46" s="3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1:14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  <row r="107" spans="1:14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</row>
    <row r="108" spans="1:14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</row>
    <row r="109" spans="1:14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4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</row>
    <row r="112" spans="1:14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4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4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4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4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</row>
    <row r="119" spans="1:14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</row>
    <row r="120" spans="1:14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4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4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4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4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4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</row>
    <row r="127" spans="1:14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4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</row>
    <row r="129" spans="1:14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</row>
    <row r="130" spans="1:14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</row>
    <row r="131" spans="1:14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spans="1:14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</row>
    <row r="134" spans="1:14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</row>
    <row r="136" spans="1:14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1:14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1:14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1:14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</row>
    <row r="140" spans="1:14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</row>
    <row r="141" spans="1:14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</row>
    <row r="142" spans="1:14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</row>
    <row r="143" spans="1:14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</row>
    <row r="144" spans="1:14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</row>
    <row r="145" spans="1:14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</row>
    <row r="146" spans="1:14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</row>
    <row r="147" spans="1:14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</row>
    <row r="148" spans="1:14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</row>
    <row r="149" spans="1:14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</row>
    <row r="150" spans="1:14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</row>
    <row r="151" spans="1:14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</row>
    <row r="152" spans="1:14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</row>
    <row r="153" spans="1:14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</row>
    <row r="154" spans="1:14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</row>
    <row r="155" spans="1:14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</row>
    <row r="156" spans="1:14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</row>
    <row r="157" spans="1:14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</row>
    <row r="158" spans="1:14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</row>
    <row r="159" spans="1:14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</row>
    <row r="160" spans="1:14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</row>
    <row r="161" spans="1:14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</row>
    <row r="162" spans="1:14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</row>
    <row r="163" spans="1:14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</row>
    <row r="164" spans="1:14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</row>
    <row r="165" spans="1:14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</row>
    <row r="166" spans="1:14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</row>
    <row r="167" spans="1:14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</row>
    <row r="168" spans="1:14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</row>
    <row r="169" spans="1:14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</row>
    <row r="170" spans="1:14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</row>
    <row r="171" spans="1:14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</row>
    <row r="172" spans="1:14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</row>
    <row r="173" spans="1:14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</row>
    <row r="174" spans="1:14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</row>
    <row r="175" spans="1:14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</row>
    <row r="176" spans="1:14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</row>
    <row r="177" spans="1:14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</row>
    <row r="178" spans="1:14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</row>
    <row r="179" spans="1:14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</row>
    <row r="180" spans="1:14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</row>
    <row r="181" spans="1:14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</row>
    <row r="182" spans="1:14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</row>
    <row r="183" spans="1:14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</row>
    <row r="184" spans="1:14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</row>
    <row r="185" spans="1:14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</row>
    <row r="186" spans="1:14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</row>
    <row r="187" spans="1:14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</row>
    <row r="188" spans="1:14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</row>
    <row r="189" spans="1:14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</row>
    <row r="190" spans="1:14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</row>
    <row r="191" spans="1:14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</row>
    <row r="192" spans="1:14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</row>
    <row r="193" spans="1:14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</row>
    <row r="194" spans="1:14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</row>
    <row r="195" spans="1:14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</row>
    <row r="196" spans="1:14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</row>
    <row r="197" spans="1:14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</row>
    <row r="198" spans="1:14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</row>
    <row r="199" spans="1:14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</row>
    <row r="200" spans="1:14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</row>
    <row r="201" spans="1:14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</row>
    <row r="202" spans="1:14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</row>
    <row r="203" spans="1:14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</row>
    <row r="204" spans="1:14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</row>
    <row r="205" spans="1:14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</row>
    <row r="206" spans="1:14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</row>
    <row r="207" spans="1:14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</row>
    <row r="208" spans="1:14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</row>
    <row r="209" spans="1:14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</row>
    <row r="210" spans="1:14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</row>
    <row r="211" spans="1:14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</row>
    <row r="212" spans="1:14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</row>
    <row r="213" spans="1:14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</row>
    <row r="214" spans="1:14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</row>
    <row r="215" spans="1:14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</row>
    <row r="216" spans="1:14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</row>
    <row r="217" spans="1:14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</row>
    <row r="218" spans="1:14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</row>
    <row r="219" spans="1:14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</row>
    <row r="220" spans="1:14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</row>
    <row r="221" spans="1:14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</row>
    <row r="222" spans="1:14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</row>
    <row r="223" spans="1:14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</row>
    <row r="224" spans="1:14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</row>
    <row r="225" spans="1:14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</row>
    <row r="226" spans="1:14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</row>
    <row r="227" spans="1:14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</row>
    <row r="228" spans="1:14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</row>
    <row r="229" spans="1:14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</row>
    <row r="230" spans="1:14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</row>
    <row r="231" spans="1:14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</row>
    <row r="232" spans="1:14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4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4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4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4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4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4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4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4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1:14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1:14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1:14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1:14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1:14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1:14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1:14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1:14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1:14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1:14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1:14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1:14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1:14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1:14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1:14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1:14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1:14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1:14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1:14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1:14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1:14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1:14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1:14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1:14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1:14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1:14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1:14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1:14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1:14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1:14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1:14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1:14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1:14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1:14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1:14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1:14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1:14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1:14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1:14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1:14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1:14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1:14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1:14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1:14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1:14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1:14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1:14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1:14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1:14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1:14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1:14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1:14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1:14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1:14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1:14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1:14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1:14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1:14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1:14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1:14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1:14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1:14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1:14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1:14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1:14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1:14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1:14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1:14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1:14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1:14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1:14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1:14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1:14" ht="14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1:14" ht="14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1:14" ht="14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1:14" ht="14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65525" ht="14.25">
      <c r="C65525" s="2" t="e">
        <f>((C65521/C65508)-1)*100</f>
        <v>#DIV/0!</v>
      </c>
    </row>
  </sheetData>
  <sheetProtection/>
  <mergeCells count="12">
    <mergeCell ref="I9:K9"/>
    <mergeCell ref="A11:A22"/>
    <mergeCell ref="N1:O1"/>
    <mergeCell ref="A4:O5"/>
    <mergeCell ref="C7:E7"/>
    <mergeCell ref="F7:N8"/>
    <mergeCell ref="O7:O10"/>
    <mergeCell ref="A9:B9"/>
    <mergeCell ref="C9:C10"/>
    <mergeCell ref="D9:D10"/>
    <mergeCell ref="E9:E10"/>
    <mergeCell ref="F9:H9"/>
  </mergeCells>
  <conditionalFormatting sqref="P39:IV39 P42:IV42">
    <cfRule type="cellIs" priority="10" dxfId="97" operator="lessThan" stopIfTrue="1">
      <formula>0</formula>
    </cfRule>
  </conditionalFormatting>
  <conditionalFormatting sqref="A39:B39 A42:B42">
    <cfRule type="cellIs" priority="3" dxfId="97" operator="lessThan" stopIfTrue="1">
      <formula>0</formula>
    </cfRule>
  </conditionalFormatting>
  <conditionalFormatting sqref="C38:M42 O38:O42">
    <cfRule type="cellIs" priority="4" dxfId="98" operator="lessThan" stopIfTrue="1">
      <formula>0</formula>
    </cfRule>
    <cfRule type="cellIs" priority="5" dxfId="99" operator="greaterThanOrEqual" stopIfTrue="1">
      <formula>0</formula>
    </cfRule>
  </conditionalFormatting>
  <conditionalFormatting sqref="N38:N42">
    <cfRule type="cellIs" priority="1" dxfId="98" operator="lessThan" stopIfTrue="1">
      <formula>0</formula>
    </cfRule>
    <cfRule type="cellIs" priority="2" dxfId="99" operator="greaterThanOrEqual" stopIfTrue="1">
      <formula>0</formula>
    </cfRule>
  </conditionalFormatting>
  <hyperlinks>
    <hyperlink ref="N1" location="INDICE!A1" display="Volver al Indice"/>
  </hyperlinks>
  <printOptions/>
  <pageMargins left="0.1968503937007874" right="0.03937007874015748" top="0.2755905511811024" bottom="0.11811023622047245" header="0.07874015748031496" footer="0.07874015748031496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T25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26.421875" style="62" customWidth="1"/>
    <col min="2" max="2" width="10.140625" style="62" customWidth="1"/>
    <col min="3" max="3" width="11.421875" style="62" customWidth="1"/>
    <col min="4" max="4" width="10.00390625" style="62" bestFit="1" customWidth="1"/>
    <col min="5" max="5" width="9.00390625" style="62" customWidth="1"/>
    <col min="6" max="6" width="10.28125" style="62" customWidth="1"/>
    <col min="7" max="7" width="11.00390625" style="62" customWidth="1"/>
    <col min="8" max="8" width="10.421875" style="62" customWidth="1"/>
    <col min="9" max="9" width="7.7109375" style="62" bestFit="1" customWidth="1"/>
    <col min="10" max="10" width="11.140625" style="62" bestFit="1" customWidth="1"/>
    <col min="11" max="11" width="10.28125" style="62" customWidth="1"/>
    <col min="12" max="12" width="11.8515625" style="62" customWidth="1"/>
    <col min="13" max="13" width="9.00390625" style="62" bestFit="1" customWidth="1"/>
    <col min="14" max="14" width="11.140625" style="62" bestFit="1" customWidth="1"/>
    <col min="15" max="15" width="11.00390625" style="62" customWidth="1"/>
    <col min="16" max="16" width="11.140625" style="62" bestFit="1" customWidth="1"/>
    <col min="17" max="17" width="7.7109375" style="62" bestFit="1" customWidth="1"/>
    <col min="18" max="16384" width="9.140625" style="62" customWidth="1"/>
  </cols>
  <sheetData>
    <row r="1" spans="14:17" ht="16.5">
      <c r="N1" s="610"/>
      <c r="O1" s="610"/>
      <c r="P1" s="610" t="s">
        <v>26</v>
      </c>
      <c r="Q1" s="610"/>
    </row>
    <row r="2" ht="7.5" customHeight="1" thickBot="1"/>
    <row r="3" spans="1:17" ht="24" customHeight="1">
      <c r="A3" s="616" t="s">
        <v>36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8"/>
    </row>
    <row r="4" spans="1:17" ht="18" customHeight="1" thickBot="1">
      <c r="A4" s="619" t="s">
        <v>35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1"/>
    </row>
    <row r="5" spans="1:17" ht="15" thickBot="1">
      <c r="A5" s="601" t="s">
        <v>140</v>
      </c>
      <c r="B5" s="611" t="s">
        <v>33</v>
      </c>
      <c r="C5" s="612"/>
      <c r="D5" s="612"/>
      <c r="E5" s="612"/>
      <c r="F5" s="613"/>
      <c r="G5" s="613"/>
      <c r="H5" s="613"/>
      <c r="I5" s="614"/>
      <c r="J5" s="612" t="s">
        <v>32</v>
      </c>
      <c r="K5" s="612"/>
      <c r="L5" s="612"/>
      <c r="M5" s="612"/>
      <c r="N5" s="612"/>
      <c r="O5" s="612"/>
      <c r="P5" s="612"/>
      <c r="Q5" s="615"/>
    </row>
    <row r="6" spans="1:17" s="230" customFormat="1" ht="25.5" customHeight="1" thickBot="1">
      <c r="A6" s="602"/>
      <c r="B6" s="598" t="s">
        <v>155</v>
      </c>
      <c r="C6" s="599"/>
      <c r="D6" s="600"/>
      <c r="E6" s="604" t="s">
        <v>31</v>
      </c>
      <c r="F6" s="598" t="s">
        <v>156</v>
      </c>
      <c r="G6" s="599"/>
      <c r="H6" s="600"/>
      <c r="I6" s="606" t="s">
        <v>30</v>
      </c>
      <c r="J6" s="598" t="s">
        <v>157</v>
      </c>
      <c r="K6" s="608"/>
      <c r="L6" s="609"/>
      <c r="M6" s="604" t="s">
        <v>31</v>
      </c>
      <c r="N6" s="598" t="s">
        <v>158</v>
      </c>
      <c r="O6" s="608"/>
      <c r="P6" s="609"/>
      <c r="Q6" s="604" t="s">
        <v>30</v>
      </c>
    </row>
    <row r="7" spans="1:17" s="66" customFormat="1" ht="26.25" thickBot="1">
      <c r="A7" s="603"/>
      <c r="B7" s="70" t="s">
        <v>20</v>
      </c>
      <c r="C7" s="67" t="s">
        <v>19</v>
      </c>
      <c r="D7" s="67" t="s">
        <v>15</v>
      </c>
      <c r="E7" s="605"/>
      <c r="F7" s="70" t="s">
        <v>20</v>
      </c>
      <c r="G7" s="68" t="s">
        <v>19</v>
      </c>
      <c r="H7" s="67" t="s">
        <v>15</v>
      </c>
      <c r="I7" s="607"/>
      <c r="J7" s="70" t="s">
        <v>20</v>
      </c>
      <c r="K7" s="67" t="s">
        <v>19</v>
      </c>
      <c r="L7" s="68" t="s">
        <v>15</v>
      </c>
      <c r="M7" s="605"/>
      <c r="N7" s="69" t="s">
        <v>20</v>
      </c>
      <c r="O7" s="68" t="s">
        <v>19</v>
      </c>
      <c r="P7" s="67" t="s">
        <v>15</v>
      </c>
      <c r="Q7" s="605"/>
    </row>
    <row r="8" spans="1:17" s="499" customFormat="1" ht="17.25" customHeight="1" thickBot="1">
      <c r="A8" s="492" t="s">
        <v>22</v>
      </c>
      <c r="B8" s="493">
        <f>SUM(B9:B20)</f>
        <v>2079127</v>
      </c>
      <c r="C8" s="494">
        <f>SUM(C9:C20)</f>
        <v>62431</v>
      </c>
      <c r="D8" s="494">
        <f aca="true" t="shared" si="0" ref="D8:D17">C8+B8</f>
        <v>2141558</v>
      </c>
      <c r="E8" s="495">
        <f aca="true" t="shared" si="1" ref="E8:E17">(D8/$D$8)</f>
        <v>1</v>
      </c>
      <c r="F8" s="493">
        <f>SUM(F9:F20)</f>
        <v>1749129</v>
      </c>
      <c r="G8" s="494">
        <f>SUM(G9:G20)</f>
        <v>82803</v>
      </c>
      <c r="H8" s="494">
        <f aca="true" t="shared" si="2" ref="H8:H17">G8+F8</f>
        <v>1831932</v>
      </c>
      <c r="I8" s="496">
        <f aca="true" t="shared" si="3" ref="I8:I17">(D8/H8-1)*100</f>
        <v>16.90160988508307</v>
      </c>
      <c r="J8" s="497">
        <f>SUM(J9:J20)</f>
        <v>21131790</v>
      </c>
      <c r="K8" s="498">
        <f>SUM(K9:K20)</f>
        <v>656863</v>
      </c>
      <c r="L8" s="494">
        <f aca="true" t="shared" si="4" ref="L8:L17">K8+J8</f>
        <v>21788653</v>
      </c>
      <c r="M8" s="495">
        <f aca="true" t="shared" si="5" ref="M8:M17">(L8/$L$8)</f>
        <v>1</v>
      </c>
      <c r="N8" s="493">
        <f>SUM(N9:N20)</f>
        <v>20518238</v>
      </c>
      <c r="O8" s="494">
        <f>SUM(O9:O20)</f>
        <v>852333</v>
      </c>
      <c r="P8" s="494">
        <f aca="true" t="shared" si="6" ref="P8:P17">O8+N8</f>
        <v>21370571</v>
      </c>
      <c r="Q8" s="496">
        <f aca="true" t="shared" si="7" ref="Q8:Q17">(L8/P8-1)*100</f>
        <v>1.9563445450287764</v>
      </c>
    </row>
    <row r="9" spans="1:17" s="65" customFormat="1" ht="18" customHeight="1" thickTop="1">
      <c r="A9" s="339" t="s">
        <v>159</v>
      </c>
      <c r="B9" s="340">
        <v>1100806</v>
      </c>
      <c r="C9" s="341">
        <v>8616</v>
      </c>
      <c r="D9" s="341">
        <f t="shared" si="0"/>
        <v>1109422</v>
      </c>
      <c r="E9" s="342">
        <f t="shared" si="1"/>
        <v>0.518044339681671</v>
      </c>
      <c r="F9" s="340">
        <v>817050</v>
      </c>
      <c r="G9" s="341">
        <v>21532</v>
      </c>
      <c r="H9" s="341">
        <f t="shared" si="2"/>
        <v>838582</v>
      </c>
      <c r="I9" s="343">
        <f t="shared" si="3"/>
        <v>32.29737819318803</v>
      </c>
      <c r="J9" s="340">
        <v>11488966</v>
      </c>
      <c r="K9" s="341">
        <v>63473</v>
      </c>
      <c r="L9" s="341">
        <f t="shared" si="4"/>
        <v>11552439</v>
      </c>
      <c r="M9" s="342">
        <f t="shared" si="5"/>
        <v>0.5302043683012437</v>
      </c>
      <c r="N9" s="340">
        <v>11244100</v>
      </c>
      <c r="O9" s="341">
        <v>370768</v>
      </c>
      <c r="P9" s="341">
        <f t="shared" si="6"/>
        <v>11614868</v>
      </c>
      <c r="Q9" s="344">
        <f t="shared" si="7"/>
        <v>-0.537492117861349</v>
      </c>
    </row>
    <row r="10" spans="1:17" s="65" customFormat="1" ht="18" customHeight="1">
      <c r="A10" s="345" t="s">
        <v>160</v>
      </c>
      <c r="B10" s="346">
        <v>407353</v>
      </c>
      <c r="C10" s="347">
        <v>0</v>
      </c>
      <c r="D10" s="347">
        <f t="shared" si="0"/>
        <v>407353</v>
      </c>
      <c r="E10" s="348">
        <f t="shared" si="1"/>
        <v>0.19021338670257823</v>
      </c>
      <c r="F10" s="346">
        <v>443180</v>
      </c>
      <c r="G10" s="347">
        <v>10593</v>
      </c>
      <c r="H10" s="347">
        <f t="shared" si="2"/>
        <v>453773</v>
      </c>
      <c r="I10" s="349">
        <f t="shared" si="3"/>
        <v>-10.22978449577212</v>
      </c>
      <c r="J10" s="346">
        <v>4198527</v>
      </c>
      <c r="K10" s="347">
        <v>47510</v>
      </c>
      <c r="L10" s="347">
        <f t="shared" si="4"/>
        <v>4246037</v>
      </c>
      <c r="M10" s="348">
        <f t="shared" si="5"/>
        <v>0.1948737721418575</v>
      </c>
      <c r="N10" s="346">
        <v>4008841</v>
      </c>
      <c r="O10" s="347">
        <v>55886</v>
      </c>
      <c r="P10" s="347">
        <f t="shared" si="6"/>
        <v>4064727</v>
      </c>
      <c r="Q10" s="350">
        <f t="shared" si="7"/>
        <v>4.4605701686730725</v>
      </c>
    </row>
    <row r="11" spans="1:17" s="65" customFormat="1" ht="18" customHeight="1">
      <c r="A11" s="345" t="s">
        <v>161</v>
      </c>
      <c r="B11" s="346">
        <v>325626</v>
      </c>
      <c r="C11" s="347">
        <v>2448</v>
      </c>
      <c r="D11" s="347">
        <f t="shared" si="0"/>
        <v>328074</v>
      </c>
      <c r="E11" s="348">
        <f t="shared" si="1"/>
        <v>0.15319407646208974</v>
      </c>
      <c r="F11" s="346">
        <v>237339</v>
      </c>
      <c r="G11" s="347">
        <v>3055</v>
      </c>
      <c r="H11" s="347">
        <f t="shared" si="2"/>
        <v>240394</v>
      </c>
      <c r="I11" s="349">
        <f t="shared" si="3"/>
        <v>36.47345607627479</v>
      </c>
      <c r="J11" s="346">
        <v>2826959</v>
      </c>
      <c r="K11" s="347">
        <v>31509</v>
      </c>
      <c r="L11" s="347">
        <f t="shared" si="4"/>
        <v>2858468</v>
      </c>
      <c r="M11" s="348">
        <f t="shared" si="5"/>
        <v>0.13119067066697515</v>
      </c>
      <c r="N11" s="346">
        <v>2916341</v>
      </c>
      <c r="O11" s="347">
        <v>17755</v>
      </c>
      <c r="P11" s="347">
        <f t="shared" si="6"/>
        <v>2934096</v>
      </c>
      <c r="Q11" s="350">
        <f t="shared" si="7"/>
        <v>-2.5775571078792248</v>
      </c>
    </row>
    <row r="12" spans="1:17" s="65" customFormat="1" ht="18" customHeight="1">
      <c r="A12" s="345" t="s">
        <v>162</v>
      </c>
      <c r="B12" s="346">
        <v>111573</v>
      </c>
      <c r="C12" s="347">
        <v>5632</v>
      </c>
      <c r="D12" s="347">
        <f t="shared" si="0"/>
        <v>117205</v>
      </c>
      <c r="E12" s="348">
        <f t="shared" si="1"/>
        <v>0.05472884694227287</v>
      </c>
      <c r="F12" s="346">
        <v>100532</v>
      </c>
      <c r="G12" s="347">
        <v>4111</v>
      </c>
      <c r="H12" s="347">
        <f t="shared" si="2"/>
        <v>104643</v>
      </c>
      <c r="I12" s="349">
        <f t="shared" si="3"/>
        <v>12.004625249658352</v>
      </c>
      <c r="J12" s="346">
        <v>1055607</v>
      </c>
      <c r="K12" s="347">
        <v>50044</v>
      </c>
      <c r="L12" s="347">
        <f t="shared" si="4"/>
        <v>1105651</v>
      </c>
      <c r="M12" s="348">
        <f t="shared" si="5"/>
        <v>0.05074434844595487</v>
      </c>
      <c r="N12" s="346">
        <v>885979</v>
      </c>
      <c r="O12" s="347">
        <v>9827</v>
      </c>
      <c r="P12" s="347">
        <f t="shared" si="6"/>
        <v>895806</v>
      </c>
      <c r="Q12" s="350">
        <f t="shared" si="7"/>
        <v>23.425272882744697</v>
      </c>
    </row>
    <row r="13" spans="1:17" s="65" customFormat="1" ht="18" customHeight="1">
      <c r="A13" s="345" t="s">
        <v>163</v>
      </c>
      <c r="B13" s="346">
        <v>91079</v>
      </c>
      <c r="C13" s="347">
        <v>0</v>
      </c>
      <c r="D13" s="347">
        <f>C13+B13</f>
        <v>91079</v>
      </c>
      <c r="E13" s="348">
        <f>(D13/$D$8)</f>
        <v>0.04252931744085381</v>
      </c>
      <c r="F13" s="346">
        <v>96347</v>
      </c>
      <c r="G13" s="347"/>
      <c r="H13" s="347">
        <f>G13+F13</f>
        <v>96347</v>
      </c>
      <c r="I13" s="349">
        <f t="shared" si="3"/>
        <v>-5.46773641109739</v>
      </c>
      <c r="J13" s="346">
        <v>1022877</v>
      </c>
      <c r="K13" s="347">
        <v>99</v>
      </c>
      <c r="L13" s="347">
        <f>K13+J13</f>
        <v>1022976</v>
      </c>
      <c r="M13" s="348">
        <f>(L13/$L$8)</f>
        <v>0.046949942247462476</v>
      </c>
      <c r="N13" s="346">
        <v>940090</v>
      </c>
      <c r="O13" s="347"/>
      <c r="P13" s="347">
        <f>O13+N13</f>
        <v>940090</v>
      </c>
      <c r="Q13" s="350">
        <f t="shared" si="7"/>
        <v>8.816815411290403</v>
      </c>
    </row>
    <row r="14" spans="1:17" s="65" customFormat="1" ht="18" customHeight="1">
      <c r="A14" s="345" t="s">
        <v>164</v>
      </c>
      <c r="B14" s="346">
        <v>27723</v>
      </c>
      <c r="C14" s="347">
        <v>2219</v>
      </c>
      <c r="D14" s="347">
        <f>C14+B14</f>
        <v>29942</v>
      </c>
      <c r="E14" s="348">
        <f>(D14/$D$8)</f>
        <v>0.013981409796045683</v>
      </c>
      <c r="F14" s="346">
        <v>35475</v>
      </c>
      <c r="G14" s="347"/>
      <c r="H14" s="347">
        <f>G14+F14</f>
        <v>35475</v>
      </c>
      <c r="I14" s="349">
        <f t="shared" si="3"/>
        <v>-15.596899224806204</v>
      </c>
      <c r="J14" s="346">
        <v>361817</v>
      </c>
      <c r="K14" s="347">
        <v>16229</v>
      </c>
      <c r="L14" s="347">
        <f>K14+J14</f>
        <v>378046</v>
      </c>
      <c r="M14" s="348">
        <f>(L14/$L$8)</f>
        <v>0.017350590695074174</v>
      </c>
      <c r="N14" s="346">
        <v>311472</v>
      </c>
      <c r="O14" s="347">
        <v>1817</v>
      </c>
      <c r="P14" s="347">
        <f>O14+N14</f>
        <v>313289</v>
      </c>
      <c r="Q14" s="350">
        <f t="shared" si="7"/>
        <v>20.670052252073965</v>
      </c>
    </row>
    <row r="15" spans="1:20" s="65" customFormat="1" ht="18" customHeight="1">
      <c r="A15" s="345" t="s">
        <v>165</v>
      </c>
      <c r="B15" s="346">
        <v>14876</v>
      </c>
      <c r="C15" s="347">
        <v>189</v>
      </c>
      <c r="D15" s="347">
        <f>C15+B15</f>
        <v>15065</v>
      </c>
      <c r="E15" s="348">
        <f>(D15/$D$8)</f>
        <v>0.007034598175720667</v>
      </c>
      <c r="F15" s="346">
        <v>18512</v>
      </c>
      <c r="G15" s="347"/>
      <c r="H15" s="347">
        <f>G15+F15</f>
        <v>18512</v>
      </c>
      <c r="I15" s="349">
        <f t="shared" si="3"/>
        <v>-18.620354364736393</v>
      </c>
      <c r="J15" s="346">
        <v>173796</v>
      </c>
      <c r="K15" s="347">
        <v>2832</v>
      </c>
      <c r="L15" s="347">
        <f>K15+J15</f>
        <v>176628</v>
      </c>
      <c r="M15" s="348">
        <f>(L15/$L$8)</f>
        <v>0.00810642126431588</v>
      </c>
      <c r="N15" s="346">
        <v>206127</v>
      </c>
      <c r="O15" s="347">
        <v>4439</v>
      </c>
      <c r="P15" s="347">
        <f>O15+N15</f>
        <v>210566</v>
      </c>
      <c r="Q15" s="350">
        <f t="shared" si="7"/>
        <v>-16.117511849016463</v>
      </c>
      <c r="T15" s="228"/>
    </row>
    <row r="16" spans="1:17" s="65" customFormat="1" ht="18" customHeight="1">
      <c r="A16" s="345" t="s">
        <v>166</v>
      </c>
      <c r="B16" s="346">
        <v>0</v>
      </c>
      <c r="C16" s="347">
        <v>11274</v>
      </c>
      <c r="D16" s="347">
        <f t="shared" si="0"/>
        <v>11274</v>
      </c>
      <c r="E16" s="348">
        <f t="shared" si="1"/>
        <v>0.0052643916251626155</v>
      </c>
      <c r="F16" s="346"/>
      <c r="G16" s="347">
        <v>11785</v>
      </c>
      <c r="H16" s="347">
        <f t="shared" si="2"/>
        <v>11785</v>
      </c>
      <c r="I16" s="349">
        <f t="shared" si="3"/>
        <v>-4.336020364870596</v>
      </c>
      <c r="J16" s="346"/>
      <c r="K16" s="347">
        <v>119328</v>
      </c>
      <c r="L16" s="347">
        <f t="shared" si="4"/>
        <v>119328</v>
      </c>
      <c r="M16" s="348">
        <f t="shared" si="5"/>
        <v>0.005476612069594206</v>
      </c>
      <c r="N16" s="346"/>
      <c r="O16" s="347">
        <v>106291</v>
      </c>
      <c r="P16" s="347">
        <f t="shared" si="6"/>
        <v>106291</v>
      </c>
      <c r="Q16" s="350">
        <f t="shared" si="7"/>
        <v>12.265384651569743</v>
      </c>
    </row>
    <row r="17" spans="1:17" s="65" customFormat="1" ht="18" customHeight="1">
      <c r="A17" s="345" t="s">
        <v>167</v>
      </c>
      <c r="B17" s="346">
        <v>0</v>
      </c>
      <c r="C17" s="347">
        <v>5947</v>
      </c>
      <c r="D17" s="347">
        <f t="shared" si="0"/>
        <v>5947</v>
      </c>
      <c r="E17" s="348">
        <f t="shared" si="1"/>
        <v>0.0027769502390315834</v>
      </c>
      <c r="F17" s="346"/>
      <c r="G17" s="347">
        <v>5811</v>
      </c>
      <c r="H17" s="347">
        <f t="shared" si="2"/>
        <v>5811</v>
      </c>
      <c r="I17" s="349">
        <f t="shared" si="3"/>
        <v>2.3403889175701353</v>
      </c>
      <c r="J17" s="346"/>
      <c r="K17" s="347">
        <v>63841</v>
      </c>
      <c r="L17" s="347">
        <f t="shared" si="4"/>
        <v>63841</v>
      </c>
      <c r="M17" s="348">
        <f t="shared" si="5"/>
        <v>0.002930011322866081</v>
      </c>
      <c r="N17" s="346"/>
      <c r="O17" s="347">
        <v>62337</v>
      </c>
      <c r="P17" s="347">
        <f t="shared" si="6"/>
        <v>62337</v>
      </c>
      <c r="Q17" s="350">
        <f t="shared" si="7"/>
        <v>2.412692301522368</v>
      </c>
    </row>
    <row r="18" spans="1:17" s="65" customFormat="1" ht="18" customHeight="1">
      <c r="A18" s="345" t="s">
        <v>168</v>
      </c>
      <c r="B18" s="346">
        <v>0</v>
      </c>
      <c r="C18" s="347">
        <v>3787</v>
      </c>
      <c r="D18" s="347">
        <f>C18+B18</f>
        <v>3787</v>
      </c>
      <c r="E18" s="348">
        <f>(D18/$D$8)</f>
        <v>0.0017683387515070805</v>
      </c>
      <c r="F18" s="346"/>
      <c r="G18" s="347">
        <v>4522</v>
      </c>
      <c r="H18" s="347">
        <f>G18+F18</f>
        <v>4522</v>
      </c>
      <c r="I18" s="349">
        <f>(D18/H18-1)*100</f>
        <v>-16.253869969040245</v>
      </c>
      <c r="J18" s="346"/>
      <c r="K18" s="347">
        <v>55996</v>
      </c>
      <c r="L18" s="347">
        <f>K18+J18</f>
        <v>55996</v>
      </c>
      <c r="M18" s="348">
        <f>(L18/$L$8)</f>
        <v>0.002569961529976176</v>
      </c>
      <c r="N18" s="346"/>
      <c r="O18" s="347">
        <v>24313</v>
      </c>
      <c r="P18" s="347">
        <f>O18+N18</f>
        <v>24313</v>
      </c>
      <c r="Q18" s="350">
        <f>(L18/P18-1)*100</f>
        <v>130.31300127503806</v>
      </c>
    </row>
    <row r="19" spans="1:17" s="65" customFormat="1" ht="18" customHeight="1">
      <c r="A19" s="345" t="s">
        <v>169</v>
      </c>
      <c r="B19" s="346">
        <v>91</v>
      </c>
      <c r="C19" s="347">
        <v>2603</v>
      </c>
      <c r="D19" s="347">
        <f>C19+B19</f>
        <v>2694</v>
      </c>
      <c r="E19" s="348">
        <f>(D19/$D$8)</f>
        <v>0.001257962660829172</v>
      </c>
      <c r="F19" s="346">
        <v>694</v>
      </c>
      <c r="G19" s="347">
        <v>2495</v>
      </c>
      <c r="H19" s="347">
        <f>G19+F19</f>
        <v>3189</v>
      </c>
      <c r="I19" s="349">
        <f>(D19/H19-1)*100</f>
        <v>-15.522107243650051</v>
      </c>
      <c r="J19" s="346">
        <v>3241</v>
      </c>
      <c r="K19" s="347">
        <v>26373</v>
      </c>
      <c r="L19" s="347">
        <f>K19+J19</f>
        <v>29614</v>
      </c>
      <c r="M19" s="348">
        <f>(L19/$L$8)</f>
        <v>0.0013591478096420188</v>
      </c>
      <c r="N19" s="346">
        <v>5288</v>
      </c>
      <c r="O19" s="347">
        <v>34430</v>
      </c>
      <c r="P19" s="347">
        <f>O19+N19</f>
        <v>39718</v>
      </c>
      <c r="Q19" s="350">
        <f>(L19/P19-1)*100</f>
        <v>-25.439347399164102</v>
      </c>
    </row>
    <row r="20" spans="1:17" s="65" customFormat="1" ht="18" customHeight="1" thickBot="1">
      <c r="A20" s="351" t="s">
        <v>170</v>
      </c>
      <c r="B20" s="352">
        <v>0</v>
      </c>
      <c r="C20" s="353">
        <v>19716</v>
      </c>
      <c r="D20" s="353">
        <f>C20+B20</f>
        <v>19716</v>
      </c>
      <c r="E20" s="354">
        <f>(D20/$D$8)</f>
        <v>0.009206381522237548</v>
      </c>
      <c r="F20" s="352">
        <v>0</v>
      </c>
      <c r="G20" s="353">
        <v>18899</v>
      </c>
      <c r="H20" s="353">
        <f>G20+F20</f>
        <v>18899</v>
      </c>
      <c r="I20" s="355">
        <f>(D20/H20-1)*100</f>
        <v>4.322980051854586</v>
      </c>
      <c r="J20" s="352">
        <v>0</v>
      </c>
      <c r="K20" s="353">
        <v>179629</v>
      </c>
      <c r="L20" s="353">
        <f>K20+J20</f>
        <v>179629</v>
      </c>
      <c r="M20" s="354">
        <f>(L20/$L$8)</f>
        <v>0.008244153505037691</v>
      </c>
      <c r="N20" s="352">
        <v>0</v>
      </c>
      <c r="O20" s="353">
        <v>164470</v>
      </c>
      <c r="P20" s="353">
        <f>O20+N20</f>
        <v>164470</v>
      </c>
      <c r="Q20" s="356">
        <f>(L20/P20-1)*100</f>
        <v>9.21687845807746</v>
      </c>
    </row>
    <row r="21" s="64" customFormat="1" ht="6" customHeight="1" thickTop="1">
      <c r="A21" s="63"/>
    </row>
    <row r="22" ht="15">
      <c r="A22" s="80"/>
    </row>
    <row r="25" ht="14.25">
      <c r="B25" s="229"/>
    </row>
  </sheetData>
  <sheetProtection/>
  <mergeCells count="15">
    <mergeCell ref="N1:O1"/>
    <mergeCell ref="P1:Q1"/>
    <mergeCell ref="B5:I5"/>
    <mergeCell ref="J5:Q5"/>
    <mergeCell ref="A3:Q3"/>
    <mergeCell ref="A4:Q4"/>
    <mergeCell ref="B6:D6"/>
    <mergeCell ref="F6:H6"/>
    <mergeCell ref="A5:A7"/>
    <mergeCell ref="E6:E7"/>
    <mergeCell ref="I6:I7"/>
    <mergeCell ref="Q6:Q7"/>
    <mergeCell ref="M6:M7"/>
    <mergeCell ref="N6:P6"/>
    <mergeCell ref="J6:L6"/>
  </mergeCells>
  <conditionalFormatting sqref="Q21:Q65536 I21:I65536 Q3 I3 I5 Q5">
    <cfRule type="cellIs" priority="3" dxfId="97" operator="lessThan" stopIfTrue="1">
      <formula>0</formula>
    </cfRule>
  </conditionalFormatting>
  <conditionalFormatting sqref="I8:I20 Q8:Q20">
    <cfRule type="cellIs" priority="4" dxfId="97" operator="lessThan" stopIfTrue="1">
      <formula>0</formula>
    </cfRule>
    <cfRule type="cellIs" priority="5" dxfId="99" operator="greaterThanOrEqual" stopIfTrue="1">
      <formula>0</formula>
    </cfRule>
  </conditionalFormatting>
  <hyperlinks>
    <hyperlink ref="P1" location="INDICE!A1" display="I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Q22"/>
  <sheetViews>
    <sheetView showGridLines="0" zoomScale="90" zoomScaleNormal="90" zoomScalePageLayoutView="0" workbookViewId="0" topLeftCell="A1">
      <pane xSplit="22327" topLeftCell="A1" activePane="topLeft" state="split"/>
      <selection pane="topLeft" activeCell="A1" sqref="A1"/>
      <selection pane="topRight" activeCell="J1" sqref="J1"/>
    </sheetView>
  </sheetViews>
  <sheetFormatPr defaultColWidth="9.140625" defaultRowHeight="15"/>
  <cols>
    <col min="1" max="1" width="24.421875" style="62" customWidth="1"/>
    <col min="2" max="2" width="10.421875" style="62" customWidth="1"/>
    <col min="3" max="3" width="11.140625" style="62" customWidth="1"/>
    <col min="4" max="4" width="8.140625" style="62" bestFit="1" customWidth="1"/>
    <col min="5" max="5" width="10.140625" style="62" bestFit="1" customWidth="1"/>
    <col min="6" max="6" width="8.8515625" style="62" customWidth="1"/>
    <col min="7" max="7" width="12.28125" style="62" customWidth="1"/>
    <col min="8" max="8" width="8.00390625" style="62" bestFit="1" customWidth="1"/>
    <col min="9" max="9" width="7.7109375" style="62" bestFit="1" customWidth="1"/>
    <col min="10" max="10" width="9.421875" style="62" customWidth="1"/>
    <col min="11" max="11" width="11.28125" style="62" customWidth="1"/>
    <col min="12" max="12" width="9.00390625" style="62" customWidth="1"/>
    <col min="13" max="13" width="10.421875" style="62" customWidth="1"/>
    <col min="14" max="14" width="9.00390625" style="62" customWidth="1"/>
    <col min="15" max="15" width="10.8515625" style="62" customWidth="1"/>
    <col min="16" max="16" width="9.28125" style="62" customWidth="1"/>
    <col min="17" max="17" width="7.7109375" style="62" bestFit="1" customWidth="1"/>
    <col min="18" max="16384" width="9.140625" style="62" customWidth="1"/>
  </cols>
  <sheetData>
    <row r="1" spans="14:17" ht="16.5">
      <c r="N1" s="610"/>
      <c r="O1" s="610"/>
      <c r="P1" s="610" t="s">
        <v>26</v>
      </c>
      <c r="Q1" s="610"/>
    </row>
    <row r="2" ht="7.5" customHeight="1" thickBot="1"/>
    <row r="3" spans="1:17" ht="24" customHeight="1">
      <c r="A3" s="616" t="s">
        <v>38</v>
      </c>
      <c r="B3" s="617"/>
      <c r="C3" s="617"/>
      <c r="D3" s="617"/>
      <c r="E3" s="617"/>
      <c r="F3" s="617"/>
      <c r="G3" s="617"/>
      <c r="H3" s="617"/>
      <c r="I3" s="617"/>
      <c r="J3" s="617"/>
      <c r="K3" s="617"/>
      <c r="L3" s="617"/>
      <c r="M3" s="617"/>
      <c r="N3" s="617"/>
      <c r="O3" s="617"/>
      <c r="P3" s="617"/>
      <c r="Q3" s="618"/>
    </row>
    <row r="4" spans="1:17" ht="16.5" customHeight="1" thickBot="1">
      <c r="A4" s="619" t="s">
        <v>35</v>
      </c>
      <c r="B4" s="620"/>
      <c r="C4" s="620"/>
      <c r="D4" s="620"/>
      <c r="E4" s="620"/>
      <c r="F4" s="620"/>
      <c r="G4" s="620"/>
      <c r="H4" s="620"/>
      <c r="I4" s="620"/>
      <c r="J4" s="620"/>
      <c r="K4" s="620"/>
      <c r="L4" s="620"/>
      <c r="M4" s="620"/>
      <c r="N4" s="620"/>
      <c r="O4" s="620"/>
      <c r="P4" s="620"/>
      <c r="Q4" s="621"/>
    </row>
    <row r="5" spans="1:17" ht="15" thickBot="1">
      <c r="A5" s="625" t="s">
        <v>34</v>
      </c>
      <c r="B5" s="611" t="s">
        <v>33</v>
      </c>
      <c r="C5" s="612"/>
      <c r="D5" s="612"/>
      <c r="E5" s="612"/>
      <c r="F5" s="613"/>
      <c r="G5" s="613"/>
      <c r="H5" s="613"/>
      <c r="I5" s="614"/>
      <c r="J5" s="612" t="s">
        <v>32</v>
      </c>
      <c r="K5" s="612"/>
      <c r="L5" s="612"/>
      <c r="M5" s="612"/>
      <c r="N5" s="612"/>
      <c r="O5" s="612"/>
      <c r="P5" s="612"/>
      <c r="Q5" s="615"/>
    </row>
    <row r="6" spans="1:17" s="71" customFormat="1" ht="25.5" customHeight="1" thickBot="1">
      <c r="A6" s="626"/>
      <c r="B6" s="622" t="s">
        <v>155</v>
      </c>
      <c r="C6" s="623"/>
      <c r="D6" s="624"/>
      <c r="E6" s="604" t="s">
        <v>31</v>
      </c>
      <c r="F6" s="622" t="s">
        <v>156</v>
      </c>
      <c r="G6" s="623"/>
      <c r="H6" s="624"/>
      <c r="I6" s="606" t="s">
        <v>30</v>
      </c>
      <c r="J6" s="622" t="s">
        <v>157</v>
      </c>
      <c r="K6" s="623"/>
      <c r="L6" s="624"/>
      <c r="M6" s="604" t="s">
        <v>31</v>
      </c>
      <c r="N6" s="622" t="s">
        <v>158</v>
      </c>
      <c r="O6" s="623"/>
      <c r="P6" s="624"/>
      <c r="Q6" s="604" t="s">
        <v>30</v>
      </c>
    </row>
    <row r="7" spans="1:17" s="66" customFormat="1" ht="26.25" thickBot="1">
      <c r="A7" s="627"/>
      <c r="B7" s="70" t="s">
        <v>20</v>
      </c>
      <c r="C7" s="67" t="s">
        <v>19</v>
      </c>
      <c r="D7" s="67" t="s">
        <v>15</v>
      </c>
      <c r="E7" s="605"/>
      <c r="F7" s="70" t="s">
        <v>20</v>
      </c>
      <c r="G7" s="68" t="s">
        <v>19</v>
      </c>
      <c r="H7" s="67" t="s">
        <v>15</v>
      </c>
      <c r="I7" s="607"/>
      <c r="J7" s="70" t="s">
        <v>20</v>
      </c>
      <c r="K7" s="67" t="s">
        <v>19</v>
      </c>
      <c r="L7" s="68" t="s">
        <v>15</v>
      </c>
      <c r="M7" s="605"/>
      <c r="N7" s="69" t="s">
        <v>20</v>
      </c>
      <c r="O7" s="68" t="s">
        <v>19</v>
      </c>
      <c r="P7" s="67" t="s">
        <v>15</v>
      </c>
      <c r="Q7" s="605"/>
    </row>
    <row r="8" spans="1:17" s="73" customFormat="1" ht="17.25" customHeight="1" thickBot="1">
      <c r="A8" s="78" t="s">
        <v>22</v>
      </c>
      <c r="B8" s="76">
        <f>SUM(B9:B20)</f>
        <v>15933.270999999999</v>
      </c>
      <c r="C8" s="75">
        <f>SUM(C9:C20)</f>
        <v>1129.3349999999998</v>
      </c>
      <c r="D8" s="75">
        <f>C8+B8</f>
        <v>17062.606</v>
      </c>
      <c r="E8" s="77">
        <f>(D8/$D$8)</f>
        <v>1</v>
      </c>
      <c r="F8" s="76">
        <f>SUM(F9:F20)</f>
        <v>13765.259</v>
      </c>
      <c r="G8" s="75">
        <f>SUM(G9:G20)</f>
        <v>2224.557</v>
      </c>
      <c r="H8" s="75">
        <f>G8+F8</f>
        <v>15989.815999999999</v>
      </c>
      <c r="I8" s="74">
        <f>(D8/H8-1)*100</f>
        <v>6.7092079108352465</v>
      </c>
      <c r="J8" s="76">
        <f>SUM(J9:J20)</f>
        <v>141526.44699999987</v>
      </c>
      <c r="K8" s="75">
        <f>SUM(K9:K20)</f>
        <v>19819.557999999986</v>
      </c>
      <c r="L8" s="75">
        <f>K8+J8</f>
        <v>161346.00499999986</v>
      </c>
      <c r="M8" s="77">
        <f>(L8/$L$8)</f>
        <v>1</v>
      </c>
      <c r="N8" s="76">
        <f>SUM(N9:N20)</f>
        <v>138125.33799999996</v>
      </c>
      <c r="O8" s="75">
        <f>SUM(O9:O20)</f>
        <v>21505.2951</v>
      </c>
      <c r="P8" s="75">
        <f>O8+N8</f>
        <v>159630.63309999995</v>
      </c>
      <c r="Q8" s="74">
        <f>(L8/P8-1)*100</f>
        <v>1.0745881706334615</v>
      </c>
    </row>
    <row r="9" spans="1:17" s="65" customFormat="1" ht="17.25" customHeight="1" thickTop="1">
      <c r="A9" s="339" t="s">
        <v>159</v>
      </c>
      <c r="B9" s="340">
        <v>7164.935999999998</v>
      </c>
      <c r="C9" s="341">
        <v>27.934</v>
      </c>
      <c r="D9" s="341">
        <f>C9+B9</f>
        <v>7192.869999999998</v>
      </c>
      <c r="E9" s="342">
        <f>(D9/$D$8)</f>
        <v>0.4215575276133082</v>
      </c>
      <c r="F9" s="340">
        <v>6291.384999999999</v>
      </c>
      <c r="G9" s="341">
        <v>97.21199999999999</v>
      </c>
      <c r="H9" s="341">
        <f>G9+F9</f>
        <v>6388.597</v>
      </c>
      <c r="I9" s="343">
        <f>(D9/H9-1)*100</f>
        <v>12.589196031616922</v>
      </c>
      <c r="J9" s="340">
        <v>68475.26499999988</v>
      </c>
      <c r="K9" s="341">
        <v>238.00300000000007</v>
      </c>
      <c r="L9" s="341">
        <f>K9+J9</f>
        <v>68713.26799999988</v>
      </c>
      <c r="M9" s="342">
        <f>(L9/$L$8)</f>
        <v>0.4258752362663082</v>
      </c>
      <c r="N9" s="340">
        <v>63233.69299999997</v>
      </c>
      <c r="O9" s="341">
        <v>2770.9640000000004</v>
      </c>
      <c r="P9" s="341">
        <f>O9+N9</f>
        <v>66004.65699999998</v>
      </c>
      <c r="Q9" s="344">
        <f>(L9/P9-1)*100</f>
        <v>4.103666503410364</v>
      </c>
    </row>
    <row r="10" spans="1:17" s="65" customFormat="1" ht="17.25" customHeight="1">
      <c r="A10" s="345" t="s">
        <v>171</v>
      </c>
      <c r="B10" s="346">
        <v>4315.342</v>
      </c>
      <c r="C10" s="347">
        <v>0</v>
      </c>
      <c r="D10" s="347">
        <f>C10+B10</f>
        <v>4315.342</v>
      </c>
      <c r="E10" s="348">
        <f>(D10/$D$8)</f>
        <v>0.252912245644071</v>
      </c>
      <c r="F10" s="346">
        <v>2861.775</v>
      </c>
      <c r="G10" s="347"/>
      <c r="H10" s="347">
        <f>G10+F10</f>
        <v>2861.775</v>
      </c>
      <c r="I10" s="349">
        <f>(D10/H10-1)*100</f>
        <v>50.79249766316358</v>
      </c>
      <c r="J10" s="346">
        <v>30843.933000000008</v>
      </c>
      <c r="K10" s="347"/>
      <c r="L10" s="347">
        <f>K10+J10</f>
        <v>30843.933000000008</v>
      </c>
      <c r="M10" s="348">
        <f>(L10/$L$8)</f>
        <v>0.19116638803669192</v>
      </c>
      <c r="N10" s="346">
        <v>26161.961000000018</v>
      </c>
      <c r="O10" s="347"/>
      <c r="P10" s="347">
        <f>O10+N10</f>
        <v>26161.961000000018</v>
      </c>
      <c r="Q10" s="350">
        <f>(L10/P10-1)*100</f>
        <v>17.896104959410298</v>
      </c>
    </row>
    <row r="11" spans="1:17" s="65" customFormat="1" ht="17.25" customHeight="1">
      <c r="A11" s="345" t="s">
        <v>160</v>
      </c>
      <c r="B11" s="346">
        <v>2560.777</v>
      </c>
      <c r="C11" s="347">
        <v>0</v>
      </c>
      <c r="D11" s="347">
        <f>C11+B11</f>
        <v>2560.777</v>
      </c>
      <c r="E11" s="348">
        <f>(D11/$D$8)</f>
        <v>0.15008123612536092</v>
      </c>
      <c r="F11" s="346">
        <v>2200.8599999999997</v>
      </c>
      <c r="G11" s="347">
        <v>75.77</v>
      </c>
      <c r="H11" s="347">
        <f>G11+F11</f>
        <v>2276.6299999999997</v>
      </c>
      <c r="I11" s="349">
        <f>(D11/H11-1)*100</f>
        <v>12.48103556572655</v>
      </c>
      <c r="J11" s="346">
        <v>19451.89399999999</v>
      </c>
      <c r="K11" s="347">
        <v>377.886</v>
      </c>
      <c r="L11" s="347">
        <f>K11+J11</f>
        <v>19829.779999999988</v>
      </c>
      <c r="M11" s="348">
        <f>(L11/$L$8)</f>
        <v>0.12290220634840017</v>
      </c>
      <c r="N11" s="346">
        <v>19521.549999999996</v>
      </c>
      <c r="O11" s="347">
        <v>379.299</v>
      </c>
      <c r="P11" s="347">
        <f>O11+N11</f>
        <v>19900.848999999995</v>
      </c>
      <c r="Q11" s="350">
        <f>(L11/P11-1)*100</f>
        <v>-0.35711541753825626</v>
      </c>
    </row>
    <row r="12" spans="1:17" s="65" customFormat="1" ht="17.25" customHeight="1">
      <c r="A12" s="345" t="s">
        <v>172</v>
      </c>
      <c r="B12" s="346">
        <v>849.179</v>
      </c>
      <c r="C12" s="347">
        <v>298.5999999999999</v>
      </c>
      <c r="D12" s="347">
        <f aca="true" t="shared" si="0" ref="D12:D19">C12+B12</f>
        <v>1147.779</v>
      </c>
      <c r="E12" s="348">
        <f aca="true" t="shared" si="1" ref="E12:E19">(D12/$D$8)</f>
        <v>0.06726868099749828</v>
      </c>
      <c r="F12" s="346">
        <v>946.208</v>
      </c>
      <c r="G12" s="347">
        <v>251.674</v>
      </c>
      <c r="H12" s="347">
        <f aca="true" t="shared" si="2" ref="H12:H19">G12+F12</f>
        <v>1197.882</v>
      </c>
      <c r="I12" s="349">
        <f aca="true" t="shared" si="3" ref="I12:I19">(D12/H12-1)*100</f>
        <v>-4.182632346090854</v>
      </c>
      <c r="J12" s="346">
        <v>9154.749999999998</v>
      </c>
      <c r="K12" s="347">
        <v>2493.577999999999</v>
      </c>
      <c r="L12" s="347">
        <f aca="true" t="shared" si="4" ref="L12:L19">K12+J12</f>
        <v>11648.327999999998</v>
      </c>
      <c r="M12" s="348">
        <f aca="true" t="shared" si="5" ref="M12:M19">(L12/$L$8)</f>
        <v>0.07219470974815899</v>
      </c>
      <c r="N12" s="346">
        <v>8752.308</v>
      </c>
      <c r="O12" s="347">
        <v>2744.5459999999994</v>
      </c>
      <c r="P12" s="347">
        <f aca="true" t="shared" si="6" ref="P12:P19">O12+N12</f>
        <v>11496.854</v>
      </c>
      <c r="Q12" s="350">
        <f aca="true" t="shared" si="7" ref="Q12:Q19">(L12/P12-1)*100</f>
        <v>1.317525646581208</v>
      </c>
    </row>
    <row r="13" spans="1:17" s="65" customFormat="1" ht="17.25" customHeight="1">
      <c r="A13" s="345" t="s">
        <v>173</v>
      </c>
      <c r="B13" s="346">
        <v>129.204</v>
      </c>
      <c r="C13" s="347">
        <v>260.557</v>
      </c>
      <c r="D13" s="347">
        <f t="shared" si="0"/>
        <v>389.761</v>
      </c>
      <c r="E13" s="348">
        <f t="shared" si="1"/>
        <v>0.02284299362008359</v>
      </c>
      <c r="F13" s="346">
        <v>375.127</v>
      </c>
      <c r="G13" s="347">
        <v>989.7800000000001</v>
      </c>
      <c r="H13" s="347">
        <f t="shared" si="2"/>
        <v>1364.9070000000002</v>
      </c>
      <c r="I13" s="349">
        <f t="shared" si="3"/>
        <v>-71.4441350216535</v>
      </c>
      <c r="J13" s="346">
        <v>2408.909</v>
      </c>
      <c r="K13" s="347">
        <v>9547.166999999996</v>
      </c>
      <c r="L13" s="347">
        <f t="shared" si="4"/>
        <v>11956.075999999995</v>
      </c>
      <c r="M13" s="348">
        <f t="shared" si="5"/>
        <v>0.0741020888617602</v>
      </c>
      <c r="N13" s="346">
        <v>7708.470000000004</v>
      </c>
      <c r="O13" s="347">
        <v>8179.632000000004</v>
      </c>
      <c r="P13" s="347">
        <f t="shared" si="6"/>
        <v>15888.102000000008</v>
      </c>
      <c r="Q13" s="350">
        <f t="shared" si="7"/>
        <v>-24.7482424269432</v>
      </c>
    </row>
    <row r="14" spans="1:17" s="65" customFormat="1" ht="17.25" customHeight="1">
      <c r="A14" s="345" t="s">
        <v>174</v>
      </c>
      <c r="B14" s="346">
        <v>255.78000000000003</v>
      </c>
      <c r="C14" s="347">
        <v>0</v>
      </c>
      <c r="D14" s="347">
        <f t="shared" si="0"/>
        <v>255.78000000000003</v>
      </c>
      <c r="E14" s="348">
        <f t="shared" si="1"/>
        <v>0.014990676101880335</v>
      </c>
      <c r="F14" s="346">
        <v>308.20500000000004</v>
      </c>
      <c r="G14" s="347"/>
      <c r="H14" s="347">
        <f t="shared" si="2"/>
        <v>308.20500000000004</v>
      </c>
      <c r="I14" s="349">
        <f t="shared" si="3"/>
        <v>-17.009782449992706</v>
      </c>
      <c r="J14" s="346">
        <v>3003.384000000001</v>
      </c>
      <c r="K14" s="347"/>
      <c r="L14" s="347">
        <f t="shared" si="4"/>
        <v>3003.384000000001</v>
      </c>
      <c r="M14" s="348">
        <f t="shared" si="5"/>
        <v>0.01861455447874277</v>
      </c>
      <c r="N14" s="346">
        <v>3384.8279999999963</v>
      </c>
      <c r="O14" s="347"/>
      <c r="P14" s="347">
        <f t="shared" si="6"/>
        <v>3384.8279999999963</v>
      </c>
      <c r="Q14" s="350">
        <f t="shared" si="7"/>
        <v>-11.269228451194447</v>
      </c>
    </row>
    <row r="15" spans="1:17" s="65" customFormat="1" ht="17.25" customHeight="1">
      <c r="A15" s="345" t="s">
        <v>175</v>
      </c>
      <c r="B15" s="346">
        <v>215.42499999999995</v>
      </c>
      <c r="C15" s="347">
        <v>0</v>
      </c>
      <c r="D15" s="347">
        <f t="shared" si="0"/>
        <v>215.42499999999995</v>
      </c>
      <c r="E15" s="348">
        <f t="shared" si="1"/>
        <v>0.012625562589911528</v>
      </c>
      <c r="F15" s="346">
        <v>134.93</v>
      </c>
      <c r="G15" s="347"/>
      <c r="H15" s="347">
        <f t="shared" si="2"/>
        <v>134.93</v>
      </c>
      <c r="I15" s="349">
        <f t="shared" si="3"/>
        <v>59.65685911213217</v>
      </c>
      <c r="J15" s="346">
        <v>1468.3319999999999</v>
      </c>
      <c r="K15" s="347"/>
      <c r="L15" s="347">
        <f t="shared" si="4"/>
        <v>1468.3319999999999</v>
      </c>
      <c r="M15" s="348">
        <f t="shared" si="5"/>
        <v>0.009100516619546924</v>
      </c>
      <c r="N15" s="346">
        <v>1592.2530000000002</v>
      </c>
      <c r="O15" s="347"/>
      <c r="P15" s="347">
        <f t="shared" si="6"/>
        <v>1592.2530000000002</v>
      </c>
      <c r="Q15" s="350">
        <f t="shared" si="7"/>
        <v>-7.782745581261286</v>
      </c>
    </row>
    <row r="16" spans="1:17" s="65" customFormat="1" ht="17.25" customHeight="1">
      <c r="A16" s="345" t="s">
        <v>164</v>
      </c>
      <c r="B16" s="346">
        <v>190.422</v>
      </c>
      <c r="C16" s="347">
        <v>13.471</v>
      </c>
      <c r="D16" s="347">
        <f t="shared" si="0"/>
        <v>203.893</v>
      </c>
      <c r="E16" s="348">
        <f t="shared" si="1"/>
        <v>0.011949698656817135</v>
      </c>
      <c r="F16" s="346">
        <v>295.49699999999996</v>
      </c>
      <c r="G16" s="347"/>
      <c r="H16" s="347">
        <f t="shared" si="2"/>
        <v>295.49699999999996</v>
      </c>
      <c r="I16" s="349">
        <f t="shared" si="3"/>
        <v>-30.999976311096212</v>
      </c>
      <c r="J16" s="346">
        <v>2555.945</v>
      </c>
      <c r="K16" s="347">
        <v>104.36199999999997</v>
      </c>
      <c r="L16" s="347">
        <f t="shared" si="4"/>
        <v>2660.3070000000002</v>
      </c>
      <c r="M16" s="348">
        <f t="shared" si="5"/>
        <v>0.016488211158373598</v>
      </c>
      <c r="N16" s="346">
        <v>1901.0909999999997</v>
      </c>
      <c r="O16" s="347">
        <v>0.798</v>
      </c>
      <c r="P16" s="347">
        <f t="shared" si="6"/>
        <v>1901.8889999999997</v>
      </c>
      <c r="Q16" s="350">
        <f t="shared" si="7"/>
        <v>39.87709061885318</v>
      </c>
    </row>
    <row r="17" spans="1:17" s="65" customFormat="1" ht="17.25" customHeight="1">
      <c r="A17" s="345" t="s">
        <v>176</v>
      </c>
      <c r="B17" s="346">
        <v>166.563</v>
      </c>
      <c r="C17" s="347">
        <v>0</v>
      </c>
      <c r="D17" s="347">
        <f t="shared" si="0"/>
        <v>166.563</v>
      </c>
      <c r="E17" s="348">
        <f t="shared" si="1"/>
        <v>0.00976187342074241</v>
      </c>
      <c r="F17" s="346">
        <v>220.328</v>
      </c>
      <c r="G17" s="347"/>
      <c r="H17" s="347">
        <f t="shared" si="2"/>
        <v>220.328</v>
      </c>
      <c r="I17" s="349">
        <f t="shared" si="3"/>
        <v>-24.402254820086423</v>
      </c>
      <c r="J17" s="346">
        <v>3134.415</v>
      </c>
      <c r="K17" s="347">
        <v>154.577</v>
      </c>
      <c r="L17" s="347">
        <f t="shared" si="4"/>
        <v>3288.992</v>
      </c>
      <c r="M17" s="348">
        <f t="shared" si="5"/>
        <v>0.020384712965158345</v>
      </c>
      <c r="N17" s="346">
        <v>3662.2739999999994</v>
      </c>
      <c r="O17" s="347"/>
      <c r="P17" s="347">
        <f t="shared" si="6"/>
        <v>3662.2739999999994</v>
      </c>
      <c r="Q17" s="350">
        <f t="shared" si="7"/>
        <v>-10.192628951301819</v>
      </c>
    </row>
    <row r="18" spans="1:17" s="65" customFormat="1" ht="17.25" customHeight="1">
      <c r="A18" s="345" t="s">
        <v>166</v>
      </c>
      <c r="B18" s="346">
        <v>0</v>
      </c>
      <c r="C18" s="347">
        <v>129.149</v>
      </c>
      <c r="D18" s="347">
        <f t="shared" si="0"/>
        <v>129.149</v>
      </c>
      <c r="E18" s="348">
        <f t="shared" si="1"/>
        <v>0.007569125138328811</v>
      </c>
      <c r="F18" s="346"/>
      <c r="G18" s="347">
        <v>136.46099999999996</v>
      </c>
      <c r="H18" s="347">
        <f t="shared" si="2"/>
        <v>136.46099999999996</v>
      </c>
      <c r="I18" s="349">
        <f t="shared" si="3"/>
        <v>-5.358307501777038</v>
      </c>
      <c r="J18" s="346"/>
      <c r="K18" s="347">
        <v>1384.266999999997</v>
      </c>
      <c r="L18" s="347">
        <f t="shared" si="4"/>
        <v>1384.266999999997</v>
      </c>
      <c r="M18" s="348">
        <f t="shared" si="5"/>
        <v>0.008579493492881948</v>
      </c>
      <c r="N18" s="346"/>
      <c r="O18" s="347">
        <v>1364.3688999999974</v>
      </c>
      <c r="P18" s="347">
        <f t="shared" si="6"/>
        <v>1364.3688999999974</v>
      </c>
      <c r="Q18" s="350">
        <f t="shared" si="7"/>
        <v>1.4584105515744072</v>
      </c>
    </row>
    <row r="19" spans="1:17" s="65" customFormat="1" ht="17.25" customHeight="1">
      <c r="A19" s="345" t="s">
        <v>163</v>
      </c>
      <c r="B19" s="346">
        <v>67.062</v>
      </c>
      <c r="C19" s="347">
        <v>0</v>
      </c>
      <c r="D19" s="347">
        <f t="shared" si="0"/>
        <v>67.062</v>
      </c>
      <c r="E19" s="348">
        <f t="shared" si="1"/>
        <v>0.003930349209259124</v>
      </c>
      <c r="F19" s="346">
        <v>73.95100000000002</v>
      </c>
      <c r="G19" s="347"/>
      <c r="H19" s="347">
        <f t="shared" si="2"/>
        <v>73.95100000000002</v>
      </c>
      <c r="I19" s="349">
        <f t="shared" si="3"/>
        <v>-9.315627915782098</v>
      </c>
      <c r="J19" s="346">
        <v>792.6949999999997</v>
      </c>
      <c r="K19" s="347"/>
      <c r="L19" s="347">
        <f t="shared" si="4"/>
        <v>792.6949999999997</v>
      </c>
      <c r="M19" s="348">
        <f t="shared" si="5"/>
        <v>0.004913012875651928</v>
      </c>
      <c r="N19" s="346">
        <v>748.8639999999999</v>
      </c>
      <c r="O19" s="347"/>
      <c r="P19" s="347">
        <f t="shared" si="6"/>
        <v>748.8639999999999</v>
      </c>
      <c r="Q19" s="350">
        <f t="shared" si="7"/>
        <v>5.85299867532687</v>
      </c>
    </row>
    <row r="20" spans="1:17" s="65" customFormat="1" ht="17.25" customHeight="1" thickBot="1">
      <c r="A20" s="351" t="s">
        <v>170</v>
      </c>
      <c r="B20" s="352">
        <v>18.580999999999996</v>
      </c>
      <c r="C20" s="353">
        <v>399.62399999999997</v>
      </c>
      <c r="D20" s="353">
        <f>C20+B20</f>
        <v>418.205</v>
      </c>
      <c r="E20" s="354">
        <f>(D20/$D$8)</f>
        <v>0.024510030882738544</v>
      </c>
      <c r="F20" s="352">
        <v>56.993</v>
      </c>
      <c r="G20" s="353">
        <v>673.6599999999997</v>
      </c>
      <c r="H20" s="353">
        <f>G20+F20</f>
        <v>730.6529999999998</v>
      </c>
      <c r="I20" s="355">
        <f>(D20/H20-1)*100</f>
        <v>-42.762843648079176</v>
      </c>
      <c r="J20" s="352">
        <v>236.9250000000001</v>
      </c>
      <c r="K20" s="353">
        <v>5519.717999999998</v>
      </c>
      <c r="L20" s="353">
        <f>K20+J20</f>
        <v>5756.642999999998</v>
      </c>
      <c r="M20" s="354">
        <f>(L20/$L$8)</f>
        <v>0.035678869148325076</v>
      </c>
      <c r="N20" s="352">
        <v>1458.0459999999996</v>
      </c>
      <c r="O20" s="353">
        <v>6065.687199999998</v>
      </c>
      <c r="P20" s="353">
        <f>O20+N20</f>
        <v>7523.733199999997</v>
      </c>
      <c r="Q20" s="356">
        <f>(L20/P20-1)*100</f>
        <v>-23.48688015678173</v>
      </c>
    </row>
    <row r="21" s="64" customFormat="1" ht="6.75" customHeight="1" thickTop="1">
      <c r="A21" s="72"/>
    </row>
    <row r="22" ht="14.25">
      <c r="A22" s="62" t="s">
        <v>144</v>
      </c>
    </row>
  </sheetData>
  <sheetProtection/>
  <mergeCells count="15">
    <mergeCell ref="N1:O1"/>
    <mergeCell ref="P1:Q1"/>
    <mergeCell ref="B5:I5"/>
    <mergeCell ref="J5:Q5"/>
    <mergeCell ref="A3:Q3"/>
    <mergeCell ref="A4:Q4"/>
    <mergeCell ref="B6:D6"/>
    <mergeCell ref="F6:H6"/>
    <mergeCell ref="A5:A7"/>
    <mergeCell ref="E6:E7"/>
    <mergeCell ref="I6:I7"/>
    <mergeCell ref="Q6:Q7"/>
    <mergeCell ref="M6:M7"/>
    <mergeCell ref="N6:P6"/>
    <mergeCell ref="J6:L6"/>
  </mergeCells>
  <conditionalFormatting sqref="Q3 I3 Q21:Q65536 I21:I65536">
    <cfRule type="cellIs" priority="8" dxfId="97" operator="lessThan" stopIfTrue="1">
      <formula>0</formula>
    </cfRule>
  </conditionalFormatting>
  <conditionalFormatting sqref="Q8:Q20 I8:I20">
    <cfRule type="cellIs" priority="9" dxfId="97" operator="lessThan" stopIfTrue="1">
      <formula>0</formula>
    </cfRule>
    <cfRule type="cellIs" priority="10" dxfId="99" operator="greaterThanOrEqual" stopIfTrue="1">
      <formula>0</formula>
    </cfRule>
  </conditionalFormatting>
  <conditionalFormatting sqref="I5 Q5">
    <cfRule type="cellIs" priority="1" dxfId="97" operator="lessThan" stopIfTrue="1">
      <formula>0</formula>
    </cfRule>
  </conditionalFormatting>
  <hyperlinks>
    <hyperlink ref="P1" location="INDICE!A1" display="Ir al Indice"/>
  </hyperlinks>
  <printOptions/>
  <pageMargins left="0.43" right="0.39" top="1.71" bottom="1" header="0.5" footer="0.5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Y44"/>
  <sheetViews>
    <sheetView showGridLines="0" zoomScale="80" zoomScaleNormal="80" zoomScalePageLayoutView="0" workbookViewId="0" topLeftCell="A1">
      <selection activeCell="A29" sqref="A29:IV29"/>
    </sheetView>
  </sheetViews>
  <sheetFormatPr defaultColWidth="8.00390625" defaultRowHeight="15"/>
  <cols>
    <col min="1" max="1" width="32.8515625" style="79" customWidth="1"/>
    <col min="2" max="2" width="10.57421875" style="79" bestFit="1" customWidth="1"/>
    <col min="3" max="3" width="12.421875" style="79" bestFit="1" customWidth="1"/>
    <col min="4" max="4" width="9.57421875" style="79" bestFit="1" customWidth="1"/>
    <col min="5" max="5" width="11.7109375" style="79" bestFit="1" customWidth="1"/>
    <col min="6" max="6" width="14.7109375" style="79" customWidth="1"/>
    <col min="7" max="7" width="10.7109375" style="79" customWidth="1"/>
    <col min="8" max="8" width="11.7109375" style="79" customWidth="1"/>
    <col min="9" max="9" width="11.7109375" style="79" bestFit="1" customWidth="1"/>
    <col min="10" max="10" width="9.57421875" style="79" bestFit="1" customWidth="1"/>
    <col min="11" max="11" width="11.7109375" style="79" bestFit="1" customWidth="1"/>
    <col min="12" max="12" width="14.57421875" style="79" customWidth="1"/>
    <col min="13" max="13" width="11.28125" style="79" customWidth="1"/>
    <col min="14" max="14" width="13.00390625" style="79" customWidth="1"/>
    <col min="15" max="15" width="12.421875" style="79" bestFit="1" customWidth="1"/>
    <col min="16" max="16" width="9.421875" style="79" customWidth="1"/>
    <col min="17" max="17" width="11.421875" style="79" customWidth="1"/>
    <col min="18" max="18" width="14.140625" style="79" customWidth="1"/>
    <col min="19" max="19" width="10.140625" style="79" customWidth="1"/>
    <col min="20" max="20" width="13.8515625" style="79" customWidth="1"/>
    <col min="21" max="21" width="13.421875" style="79" customWidth="1"/>
    <col min="22" max="22" width="10.28125" style="79" customWidth="1"/>
    <col min="23" max="23" width="13.28125" style="79" customWidth="1"/>
    <col min="24" max="24" width="17.140625" style="79" customWidth="1"/>
    <col min="25" max="25" width="9.8515625" style="79" bestFit="1" customWidth="1"/>
    <col min="26" max="16384" width="8.00390625" style="79" customWidth="1"/>
  </cols>
  <sheetData>
    <row r="1" spans="24:25" ht="16.5">
      <c r="X1" s="610" t="s">
        <v>26</v>
      </c>
      <c r="Y1" s="610"/>
    </row>
    <row r="2" ht="5.25" customHeight="1" thickBot="1"/>
    <row r="3" spans="1:25" ht="24.75" customHeight="1" thickTop="1">
      <c r="A3" s="642" t="s">
        <v>41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4"/>
    </row>
    <row r="4" spans="1:25" ht="21" customHeight="1" thickBot="1">
      <c r="A4" s="654" t="s">
        <v>40</v>
      </c>
      <c r="B4" s="655"/>
      <c r="C4" s="655"/>
      <c r="D4" s="655"/>
      <c r="E4" s="655"/>
      <c r="F4" s="655"/>
      <c r="G4" s="655"/>
      <c r="H4" s="655"/>
      <c r="I4" s="655"/>
      <c r="J4" s="655"/>
      <c r="K4" s="655"/>
      <c r="L4" s="655"/>
      <c r="M4" s="655"/>
      <c r="N4" s="655"/>
      <c r="O4" s="655"/>
      <c r="P4" s="655"/>
      <c r="Q4" s="655"/>
      <c r="R4" s="655"/>
      <c r="S4" s="655"/>
      <c r="T4" s="655"/>
      <c r="U4" s="655"/>
      <c r="V4" s="655"/>
      <c r="W4" s="655"/>
      <c r="X4" s="655"/>
      <c r="Y4" s="656"/>
    </row>
    <row r="5" spans="1:25" s="98" customFormat="1" ht="19.5" customHeight="1" thickBot="1" thickTop="1">
      <c r="A5" s="645" t="s">
        <v>39</v>
      </c>
      <c r="B5" s="633" t="s">
        <v>33</v>
      </c>
      <c r="C5" s="634"/>
      <c r="D5" s="634"/>
      <c r="E5" s="634"/>
      <c r="F5" s="634"/>
      <c r="G5" s="634"/>
      <c r="H5" s="634"/>
      <c r="I5" s="634"/>
      <c r="J5" s="635"/>
      <c r="K5" s="635"/>
      <c r="L5" s="635"/>
      <c r="M5" s="636"/>
      <c r="N5" s="637" t="s">
        <v>32</v>
      </c>
      <c r="O5" s="634"/>
      <c r="P5" s="634"/>
      <c r="Q5" s="634"/>
      <c r="R5" s="634"/>
      <c r="S5" s="634"/>
      <c r="T5" s="634"/>
      <c r="U5" s="634"/>
      <c r="V5" s="634"/>
      <c r="W5" s="634"/>
      <c r="X5" s="634"/>
      <c r="Y5" s="636"/>
    </row>
    <row r="6" spans="1:25" s="97" customFormat="1" ht="26.25" customHeight="1" thickBot="1">
      <c r="A6" s="646"/>
      <c r="B6" s="640" t="s">
        <v>155</v>
      </c>
      <c r="C6" s="629"/>
      <c r="D6" s="629"/>
      <c r="E6" s="629"/>
      <c r="F6" s="641"/>
      <c r="G6" s="630" t="s">
        <v>31</v>
      </c>
      <c r="H6" s="640" t="s">
        <v>156</v>
      </c>
      <c r="I6" s="629"/>
      <c r="J6" s="629"/>
      <c r="K6" s="629"/>
      <c r="L6" s="641"/>
      <c r="M6" s="630" t="s">
        <v>30</v>
      </c>
      <c r="N6" s="628" t="s">
        <v>157</v>
      </c>
      <c r="O6" s="629"/>
      <c r="P6" s="629"/>
      <c r="Q6" s="629"/>
      <c r="R6" s="629"/>
      <c r="S6" s="630" t="s">
        <v>31</v>
      </c>
      <c r="T6" s="628" t="s">
        <v>158</v>
      </c>
      <c r="U6" s="629"/>
      <c r="V6" s="629"/>
      <c r="W6" s="629"/>
      <c r="X6" s="629"/>
      <c r="Y6" s="630" t="s">
        <v>30</v>
      </c>
    </row>
    <row r="7" spans="1:25" s="92" customFormat="1" ht="26.25" customHeight="1">
      <c r="A7" s="647"/>
      <c r="B7" s="651" t="s">
        <v>20</v>
      </c>
      <c r="C7" s="652"/>
      <c r="D7" s="649" t="s">
        <v>19</v>
      </c>
      <c r="E7" s="650"/>
      <c r="F7" s="638" t="s">
        <v>15</v>
      </c>
      <c r="G7" s="631"/>
      <c r="H7" s="651" t="s">
        <v>20</v>
      </c>
      <c r="I7" s="652"/>
      <c r="J7" s="649" t="s">
        <v>19</v>
      </c>
      <c r="K7" s="650"/>
      <c r="L7" s="638" t="s">
        <v>15</v>
      </c>
      <c r="M7" s="631"/>
      <c r="N7" s="652" t="s">
        <v>20</v>
      </c>
      <c r="O7" s="652"/>
      <c r="P7" s="657" t="s">
        <v>19</v>
      </c>
      <c r="Q7" s="652"/>
      <c r="R7" s="638" t="s">
        <v>15</v>
      </c>
      <c r="S7" s="631"/>
      <c r="T7" s="658" t="s">
        <v>20</v>
      </c>
      <c r="U7" s="650"/>
      <c r="V7" s="649" t="s">
        <v>19</v>
      </c>
      <c r="W7" s="653"/>
      <c r="X7" s="638" t="s">
        <v>15</v>
      </c>
      <c r="Y7" s="631"/>
    </row>
    <row r="8" spans="1:25" s="92" customFormat="1" ht="15.75" thickBot="1">
      <c r="A8" s="648"/>
      <c r="B8" s="95" t="s">
        <v>17</v>
      </c>
      <c r="C8" s="93" t="s">
        <v>16</v>
      </c>
      <c r="D8" s="94" t="s">
        <v>17</v>
      </c>
      <c r="E8" s="93" t="s">
        <v>16</v>
      </c>
      <c r="F8" s="639"/>
      <c r="G8" s="632"/>
      <c r="H8" s="95" t="s">
        <v>17</v>
      </c>
      <c r="I8" s="93" t="s">
        <v>16</v>
      </c>
      <c r="J8" s="94" t="s">
        <v>17</v>
      </c>
      <c r="K8" s="93" t="s">
        <v>16</v>
      </c>
      <c r="L8" s="639"/>
      <c r="M8" s="632"/>
      <c r="N8" s="96" t="s">
        <v>17</v>
      </c>
      <c r="O8" s="93" t="s">
        <v>16</v>
      </c>
      <c r="P8" s="94" t="s">
        <v>17</v>
      </c>
      <c r="Q8" s="93" t="s">
        <v>16</v>
      </c>
      <c r="R8" s="639"/>
      <c r="S8" s="632"/>
      <c r="T8" s="95" t="s">
        <v>17</v>
      </c>
      <c r="U8" s="93" t="s">
        <v>16</v>
      </c>
      <c r="V8" s="94" t="s">
        <v>17</v>
      </c>
      <c r="W8" s="93" t="s">
        <v>16</v>
      </c>
      <c r="X8" s="639"/>
      <c r="Y8" s="632"/>
    </row>
    <row r="9" spans="1:25" s="81" customFormat="1" ht="18" customHeight="1" thickBot="1" thickTop="1">
      <c r="A9" s="91" t="s">
        <v>22</v>
      </c>
      <c r="B9" s="90">
        <f>SUM(B10:B42)</f>
        <v>560126</v>
      </c>
      <c r="C9" s="84">
        <f>SUM(C10:C42)</f>
        <v>573173</v>
      </c>
      <c r="D9" s="85">
        <f>SUM(D10:D42)</f>
        <v>1602</v>
      </c>
      <c r="E9" s="84">
        <f>SUM(E10:E42)</f>
        <v>2542</v>
      </c>
      <c r="F9" s="83">
        <f aca="true" t="shared" si="0" ref="F9:F18">SUM(B9:E9)</f>
        <v>1137443</v>
      </c>
      <c r="G9" s="87">
        <f>F9/$F$9</f>
        <v>1</v>
      </c>
      <c r="H9" s="86">
        <f>SUM(H10:H42)</f>
        <v>497435</v>
      </c>
      <c r="I9" s="84">
        <f>SUM(I10:I42)</f>
        <v>518410</v>
      </c>
      <c r="J9" s="85">
        <f>SUM(J10:J42)</f>
        <v>3701</v>
      </c>
      <c r="K9" s="84">
        <f>SUM(K10:K42)</f>
        <v>4112</v>
      </c>
      <c r="L9" s="83">
        <f aca="true" t="shared" si="1" ref="L9:L18">SUM(H9:K9)</f>
        <v>1023658</v>
      </c>
      <c r="M9" s="89">
        <f aca="true" t="shared" si="2" ref="M9:M18">IF(ISERROR(F9/L9-1),"         /0",(F9/L9-1))</f>
        <v>0.11115528819195464</v>
      </c>
      <c r="N9" s="88">
        <f>SUM(N10:N42)</f>
        <v>6193708</v>
      </c>
      <c r="O9" s="84">
        <f>SUM(O10:O42)</f>
        <v>6110822</v>
      </c>
      <c r="P9" s="85">
        <f>SUM(P10:P42)</f>
        <v>61582</v>
      </c>
      <c r="Q9" s="84">
        <f>SUM(Q10:Q42)</f>
        <v>66687</v>
      </c>
      <c r="R9" s="83">
        <f aca="true" t="shared" si="3" ref="R9:R18">SUM(N9:Q9)</f>
        <v>12432799</v>
      </c>
      <c r="S9" s="87">
        <f>R9/$R$9</f>
        <v>1</v>
      </c>
      <c r="T9" s="86">
        <f>SUM(T10:T42)</f>
        <v>5554575</v>
      </c>
      <c r="U9" s="84">
        <f>SUM(U10:U42)</f>
        <v>5515222</v>
      </c>
      <c r="V9" s="85">
        <f>SUM(V10:V42)</f>
        <v>19743</v>
      </c>
      <c r="W9" s="84">
        <f>SUM(W10:W42)</f>
        <v>19198</v>
      </c>
      <c r="X9" s="83">
        <f aca="true" t="shared" si="4" ref="X9:X18">SUM(T9:W9)</f>
        <v>11108738</v>
      </c>
      <c r="Y9" s="82">
        <f>IF(ISERROR(R9/X9-1),"         /0",(R9/X9-1))</f>
        <v>0.11919094680241815</v>
      </c>
    </row>
    <row r="10" spans="1:25" ht="19.5" customHeight="1" thickTop="1">
      <c r="A10" s="317" t="s">
        <v>159</v>
      </c>
      <c r="B10" s="319">
        <v>176433</v>
      </c>
      <c r="C10" s="320">
        <v>192502</v>
      </c>
      <c r="D10" s="321">
        <v>904</v>
      </c>
      <c r="E10" s="320">
        <v>1478</v>
      </c>
      <c r="F10" s="322">
        <f t="shared" si="0"/>
        <v>371317</v>
      </c>
      <c r="G10" s="323">
        <f>F10/$F$9</f>
        <v>0.32644888579032094</v>
      </c>
      <c r="H10" s="324">
        <v>110733</v>
      </c>
      <c r="I10" s="320">
        <v>130672</v>
      </c>
      <c r="J10" s="321">
        <v>507</v>
      </c>
      <c r="K10" s="320">
        <v>427</v>
      </c>
      <c r="L10" s="322">
        <f t="shared" si="1"/>
        <v>242339</v>
      </c>
      <c r="M10" s="325">
        <f t="shared" si="2"/>
        <v>0.532221392347084</v>
      </c>
      <c r="N10" s="319">
        <v>1795618</v>
      </c>
      <c r="O10" s="320">
        <v>1888612</v>
      </c>
      <c r="P10" s="321">
        <v>21938</v>
      </c>
      <c r="Q10" s="320">
        <v>26704</v>
      </c>
      <c r="R10" s="322">
        <f t="shared" si="3"/>
        <v>3732872</v>
      </c>
      <c r="S10" s="323">
        <f>R10/$R$9</f>
        <v>0.3002438952001074</v>
      </c>
      <c r="T10" s="324">
        <v>1561284</v>
      </c>
      <c r="U10" s="320">
        <v>1637015</v>
      </c>
      <c r="V10" s="321">
        <v>9308</v>
      </c>
      <c r="W10" s="320">
        <v>8448</v>
      </c>
      <c r="X10" s="322">
        <f t="shared" si="4"/>
        <v>3216055</v>
      </c>
      <c r="Y10" s="326">
        <f aca="true" t="shared" si="5" ref="Y10:Y18">IF(ISERROR(R10/X10-1),"         /0",IF(R10/X10&gt;5,"  *  ",(R10/X10-1)))</f>
        <v>0.1606990552089438</v>
      </c>
    </row>
    <row r="11" spans="1:25" ht="19.5" customHeight="1">
      <c r="A11" s="327" t="s">
        <v>164</v>
      </c>
      <c r="B11" s="279">
        <v>83784</v>
      </c>
      <c r="C11" s="280">
        <v>84173</v>
      </c>
      <c r="D11" s="281">
        <v>0</v>
      </c>
      <c r="E11" s="280">
        <v>69</v>
      </c>
      <c r="F11" s="282">
        <f t="shared" si="0"/>
        <v>168026</v>
      </c>
      <c r="G11" s="283">
        <f>F11/$F$9</f>
        <v>0.14772256719677382</v>
      </c>
      <c r="H11" s="284">
        <v>82993</v>
      </c>
      <c r="I11" s="280">
        <v>81852</v>
      </c>
      <c r="J11" s="281"/>
      <c r="K11" s="280"/>
      <c r="L11" s="282">
        <f t="shared" si="1"/>
        <v>164845</v>
      </c>
      <c r="M11" s="285">
        <f t="shared" si="2"/>
        <v>0.01929691528405475</v>
      </c>
      <c r="N11" s="279">
        <v>916288</v>
      </c>
      <c r="O11" s="280">
        <v>876672</v>
      </c>
      <c r="P11" s="281">
        <v>180</v>
      </c>
      <c r="Q11" s="280">
        <v>364</v>
      </c>
      <c r="R11" s="282">
        <f t="shared" si="3"/>
        <v>1793504</v>
      </c>
      <c r="S11" s="283">
        <f>R11/$R$9</f>
        <v>0.14425585099541946</v>
      </c>
      <c r="T11" s="284">
        <v>809496</v>
      </c>
      <c r="U11" s="280">
        <v>778762</v>
      </c>
      <c r="V11" s="281">
        <v>244</v>
      </c>
      <c r="W11" s="280">
        <v>239</v>
      </c>
      <c r="X11" s="282">
        <f t="shared" si="4"/>
        <v>1588741</v>
      </c>
      <c r="Y11" s="286">
        <f t="shared" si="5"/>
        <v>0.12888381429068674</v>
      </c>
    </row>
    <row r="12" spans="1:25" ht="19.5" customHeight="1">
      <c r="A12" s="327" t="s">
        <v>177</v>
      </c>
      <c r="B12" s="279">
        <v>41369</v>
      </c>
      <c r="C12" s="280">
        <v>38052</v>
      </c>
      <c r="D12" s="281">
        <v>0</v>
      </c>
      <c r="E12" s="280">
        <v>244</v>
      </c>
      <c r="F12" s="282">
        <f t="shared" si="0"/>
        <v>79665</v>
      </c>
      <c r="G12" s="283">
        <f>F12/$F$9</f>
        <v>0.07003867446544575</v>
      </c>
      <c r="H12" s="284">
        <v>39389</v>
      </c>
      <c r="I12" s="280">
        <v>37434</v>
      </c>
      <c r="J12" s="281"/>
      <c r="K12" s="280"/>
      <c r="L12" s="282">
        <f t="shared" si="1"/>
        <v>76823</v>
      </c>
      <c r="M12" s="285">
        <f t="shared" si="2"/>
        <v>0.0369941293623004</v>
      </c>
      <c r="N12" s="279">
        <v>448027</v>
      </c>
      <c r="O12" s="280">
        <v>440643</v>
      </c>
      <c r="P12" s="281">
        <v>204</v>
      </c>
      <c r="Q12" s="280">
        <v>454</v>
      </c>
      <c r="R12" s="282">
        <f t="shared" si="3"/>
        <v>889328</v>
      </c>
      <c r="S12" s="283">
        <f>R12/$R$9</f>
        <v>0.07153079527787749</v>
      </c>
      <c r="T12" s="284">
        <v>408302</v>
      </c>
      <c r="U12" s="280">
        <v>407454</v>
      </c>
      <c r="V12" s="281">
        <v>1193</v>
      </c>
      <c r="W12" s="280">
        <v>1198</v>
      </c>
      <c r="X12" s="282">
        <f t="shared" si="4"/>
        <v>818147</v>
      </c>
      <c r="Y12" s="286">
        <f t="shared" si="5"/>
        <v>0.08700270244833752</v>
      </c>
    </row>
    <row r="13" spans="1:25" ht="19.5" customHeight="1">
      <c r="A13" s="327" t="s">
        <v>178</v>
      </c>
      <c r="B13" s="279">
        <v>30614</v>
      </c>
      <c r="C13" s="280">
        <v>30291</v>
      </c>
      <c r="D13" s="281">
        <v>0</v>
      </c>
      <c r="E13" s="280">
        <v>0</v>
      </c>
      <c r="F13" s="282">
        <f t="shared" si="0"/>
        <v>60905</v>
      </c>
      <c r="G13" s="283">
        <f aca="true" t="shared" si="6" ref="G13:G18">F13/$F$9</f>
        <v>0.05354554030399765</v>
      </c>
      <c r="H13" s="284">
        <v>28252</v>
      </c>
      <c r="I13" s="280">
        <v>28837</v>
      </c>
      <c r="J13" s="281"/>
      <c r="K13" s="280"/>
      <c r="L13" s="282">
        <f t="shared" si="1"/>
        <v>57089</v>
      </c>
      <c r="M13" s="285">
        <f t="shared" si="2"/>
        <v>0.0668429995270543</v>
      </c>
      <c r="N13" s="279">
        <v>334758</v>
      </c>
      <c r="O13" s="280">
        <v>323201</v>
      </c>
      <c r="P13" s="281"/>
      <c r="Q13" s="280"/>
      <c r="R13" s="282">
        <f t="shared" si="3"/>
        <v>657959</v>
      </c>
      <c r="S13" s="283">
        <f aca="true" t="shared" si="7" ref="S13:S18">R13/$R$9</f>
        <v>0.05292122875950942</v>
      </c>
      <c r="T13" s="284">
        <v>286716</v>
      </c>
      <c r="U13" s="280">
        <v>277360</v>
      </c>
      <c r="V13" s="281"/>
      <c r="W13" s="280"/>
      <c r="X13" s="282">
        <f t="shared" si="4"/>
        <v>564076</v>
      </c>
      <c r="Y13" s="286">
        <f t="shared" si="5"/>
        <v>0.1664367922053056</v>
      </c>
    </row>
    <row r="14" spans="1:25" ht="19.5" customHeight="1">
      <c r="A14" s="327" t="s">
        <v>179</v>
      </c>
      <c r="B14" s="279">
        <v>16289</v>
      </c>
      <c r="C14" s="280">
        <v>16163</v>
      </c>
      <c r="D14" s="281">
        <v>0</v>
      </c>
      <c r="E14" s="280">
        <v>0</v>
      </c>
      <c r="F14" s="282">
        <f t="shared" si="0"/>
        <v>32452</v>
      </c>
      <c r="G14" s="283">
        <f t="shared" si="6"/>
        <v>0.028530660437490054</v>
      </c>
      <c r="H14" s="284">
        <v>14856</v>
      </c>
      <c r="I14" s="280">
        <v>14923</v>
      </c>
      <c r="J14" s="281"/>
      <c r="K14" s="280"/>
      <c r="L14" s="282">
        <f t="shared" si="1"/>
        <v>29779</v>
      </c>
      <c r="M14" s="285">
        <f t="shared" si="2"/>
        <v>0.08976124114308748</v>
      </c>
      <c r="N14" s="279">
        <v>192873</v>
      </c>
      <c r="O14" s="280">
        <v>182822</v>
      </c>
      <c r="P14" s="281"/>
      <c r="Q14" s="280"/>
      <c r="R14" s="282">
        <f t="shared" si="3"/>
        <v>375695</v>
      </c>
      <c r="S14" s="283">
        <f t="shared" si="7"/>
        <v>0.030218054679400832</v>
      </c>
      <c r="T14" s="284">
        <v>166976</v>
      </c>
      <c r="U14" s="280">
        <v>159091</v>
      </c>
      <c r="V14" s="281"/>
      <c r="W14" s="280"/>
      <c r="X14" s="282">
        <f t="shared" si="4"/>
        <v>326067</v>
      </c>
      <c r="Y14" s="286">
        <f t="shared" si="5"/>
        <v>0.15220184808643622</v>
      </c>
    </row>
    <row r="15" spans="1:25" ht="19.5" customHeight="1">
      <c r="A15" s="327" t="s">
        <v>180</v>
      </c>
      <c r="B15" s="279">
        <v>15798</v>
      </c>
      <c r="C15" s="280">
        <v>16475</v>
      </c>
      <c r="D15" s="281">
        <v>0</v>
      </c>
      <c r="E15" s="280">
        <v>0</v>
      </c>
      <c r="F15" s="282">
        <f t="shared" si="0"/>
        <v>32273</v>
      </c>
      <c r="G15" s="283">
        <f t="shared" si="6"/>
        <v>0.028373289914307796</v>
      </c>
      <c r="H15" s="284">
        <v>14798</v>
      </c>
      <c r="I15" s="280">
        <v>16127</v>
      </c>
      <c r="J15" s="281"/>
      <c r="K15" s="280"/>
      <c r="L15" s="282">
        <f t="shared" si="1"/>
        <v>30925</v>
      </c>
      <c r="M15" s="285">
        <f t="shared" si="2"/>
        <v>0.043589329021826995</v>
      </c>
      <c r="N15" s="279">
        <v>169894</v>
      </c>
      <c r="O15" s="280">
        <v>168219</v>
      </c>
      <c r="P15" s="281"/>
      <c r="Q15" s="280"/>
      <c r="R15" s="282">
        <f t="shared" si="3"/>
        <v>338113</v>
      </c>
      <c r="S15" s="283">
        <f t="shared" si="7"/>
        <v>0.027195243806322295</v>
      </c>
      <c r="T15" s="284">
        <v>139598</v>
      </c>
      <c r="U15" s="280">
        <v>141139</v>
      </c>
      <c r="V15" s="281"/>
      <c r="W15" s="280"/>
      <c r="X15" s="282">
        <f t="shared" si="4"/>
        <v>280737</v>
      </c>
      <c r="Y15" s="286">
        <f t="shared" si="5"/>
        <v>0.20437633799606036</v>
      </c>
    </row>
    <row r="16" spans="1:25" ht="19.5" customHeight="1">
      <c r="A16" s="327" t="s">
        <v>181</v>
      </c>
      <c r="B16" s="279">
        <v>14645</v>
      </c>
      <c r="C16" s="280">
        <v>13241</v>
      </c>
      <c r="D16" s="281">
        <v>0</v>
      </c>
      <c r="E16" s="280">
        <v>0</v>
      </c>
      <c r="F16" s="282">
        <f t="shared" si="0"/>
        <v>27886</v>
      </c>
      <c r="G16" s="283">
        <f t="shared" si="6"/>
        <v>0.024516393348941443</v>
      </c>
      <c r="H16" s="284">
        <v>11228</v>
      </c>
      <c r="I16" s="280">
        <v>10149</v>
      </c>
      <c r="J16" s="281"/>
      <c r="K16" s="280"/>
      <c r="L16" s="282">
        <f t="shared" si="1"/>
        <v>21377</v>
      </c>
      <c r="M16" s="285">
        <f t="shared" si="2"/>
        <v>0.30448612995275304</v>
      </c>
      <c r="N16" s="279">
        <v>164890</v>
      </c>
      <c r="O16" s="280">
        <v>157036</v>
      </c>
      <c r="P16" s="281"/>
      <c r="Q16" s="280"/>
      <c r="R16" s="282">
        <f t="shared" si="3"/>
        <v>321926</v>
      </c>
      <c r="S16" s="283">
        <f t="shared" si="7"/>
        <v>0.025893284368226334</v>
      </c>
      <c r="T16" s="284">
        <v>97929</v>
      </c>
      <c r="U16" s="280">
        <v>90133</v>
      </c>
      <c r="V16" s="281">
        <v>163</v>
      </c>
      <c r="W16" s="280"/>
      <c r="X16" s="282">
        <f t="shared" si="4"/>
        <v>188225</v>
      </c>
      <c r="Y16" s="286">
        <f t="shared" si="5"/>
        <v>0.7103254084207731</v>
      </c>
    </row>
    <row r="17" spans="1:25" ht="19.5" customHeight="1">
      <c r="A17" s="327" t="s">
        <v>182</v>
      </c>
      <c r="B17" s="279">
        <v>13422</v>
      </c>
      <c r="C17" s="280">
        <v>12535</v>
      </c>
      <c r="D17" s="281">
        <v>0</v>
      </c>
      <c r="E17" s="280">
        <v>0</v>
      </c>
      <c r="F17" s="282">
        <f t="shared" si="0"/>
        <v>25957</v>
      </c>
      <c r="G17" s="283">
        <f t="shared" si="6"/>
        <v>0.022820484191295738</v>
      </c>
      <c r="H17" s="284">
        <v>13311</v>
      </c>
      <c r="I17" s="280">
        <v>12401</v>
      </c>
      <c r="J17" s="281"/>
      <c r="K17" s="280"/>
      <c r="L17" s="282">
        <f t="shared" si="1"/>
        <v>25712</v>
      </c>
      <c r="M17" s="285">
        <f t="shared" si="2"/>
        <v>0.009528624766645954</v>
      </c>
      <c r="N17" s="279">
        <v>155197</v>
      </c>
      <c r="O17" s="280">
        <v>145123</v>
      </c>
      <c r="P17" s="281">
        <v>83</v>
      </c>
      <c r="Q17" s="280">
        <v>86</v>
      </c>
      <c r="R17" s="282">
        <f t="shared" si="3"/>
        <v>300489</v>
      </c>
      <c r="S17" s="283">
        <f t="shared" si="7"/>
        <v>0.02416905477197854</v>
      </c>
      <c r="T17" s="284">
        <v>171632</v>
      </c>
      <c r="U17" s="280">
        <v>162811</v>
      </c>
      <c r="V17" s="281"/>
      <c r="W17" s="280"/>
      <c r="X17" s="282">
        <f t="shared" si="4"/>
        <v>334443</v>
      </c>
      <c r="Y17" s="286">
        <f t="shared" si="5"/>
        <v>-0.10152402651572912</v>
      </c>
    </row>
    <row r="18" spans="1:25" ht="19.5" customHeight="1">
      <c r="A18" s="327" t="s">
        <v>183</v>
      </c>
      <c r="B18" s="279">
        <v>12539</v>
      </c>
      <c r="C18" s="280">
        <v>12976</v>
      </c>
      <c r="D18" s="281">
        <v>0</v>
      </c>
      <c r="E18" s="280">
        <v>0</v>
      </c>
      <c r="F18" s="282">
        <f t="shared" si="0"/>
        <v>25515</v>
      </c>
      <c r="G18" s="283">
        <f t="shared" si="6"/>
        <v>0.022431893290476974</v>
      </c>
      <c r="H18" s="284">
        <v>12348</v>
      </c>
      <c r="I18" s="280">
        <v>13031</v>
      </c>
      <c r="J18" s="281"/>
      <c r="K18" s="280"/>
      <c r="L18" s="282">
        <f t="shared" si="1"/>
        <v>25379</v>
      </c>
      <c r="M18" s="285">
        <f t="shared" si="2"/>
        <v>0.005358761180503491</v>
      </c>
      <c r="N18" s="279">
        <v>148156</v>
      </c>
      <c r="O18" s="280">
        <v>132809</v>
      </c>
      <c r="P18" s="281"/>
      <c r="Q18" s="280"/>
      <c r="R18" s="282">
        <f t="shared" si="3"/>
        <v>280965</v>
      </c>
      <c r="S18" s="283">
        <f t="shared" si="7"/>
        <v>0.022598692378120164</v>
      </c>
      <c r="T18" s="284">
        <v>141650</v>
      </c>
      <c r="U18" s="280">
        <v>126001</v>
      </c>
      <c r="V18" s="281"/>
      <c r="W18" s="280"/>
      <c r="X18" s="282">
        <f t="shared" si="4"/>
        <v>267651</v>
      </c>
      <c r="Y18" s="286">
        <f t="shared" si="5"/>
        <v>0.04974388289227383</v>
      </c>
    </row>
    <row r="19" spans="1:25" ht="19.5" customHeight="1">
      <c r="A19" s="327" t="s">
        <v>184</v>
      </c>
      <c r="B19" s="279">
        <v>11643</v>
      </c>
      <c r="C19" s="280">
        <v>12121</v>
      </c>
      <c r="D19" s="281">
        <v>0</v>
      </c>
      <c r="E19" s="280">
        <v>0</v>
      </c>
      <c r="F19" s="282">
        <f aca="true" t="shared" si="8" ref="F19:F25">SUM(B19:E19)</f>
        <v>23764</v>
      </c>
      <c r="G19" s="283">
        <f aca="true" t="shared" si="9" ref="G19:G25">F19/$F$9</f>
        <v>0.020892475491079553</v>
      </c>
      <c r="H19" s="284">
        <v>6498</v>
      </c>
      <c r="I19" s="280">
        <v>6409</v>
      </c>
      <c r="J19" s="281">
        <v>0</v>
      </c>
      <c r="K19" s="280">
        <v>0</v>
      </c>
      <c r="L19" s="282">
        <f aca="true" t="shared" si="10" ref="L19:L25">SUM(H19:K19)</f>
        <v>12907</v>
      </c>
      <c r="M19" s="285">
        <f aca="true" t="shared" si="11" ref="M19:M25">IF(ISERROR(F19/L19-1),"         /0",(F19/L19-1))</f>
        <v>0.8411714573487254</v>
      </c>
      <c r="N19" s="279">
        <v>61194</v>
      </c>
      <c r="O19" s="280">
        <v>61613</v>
      </c>
      <c r="P19" s="281">
        <v>0</v>
      </c>
      <c r="Q19" s="280">
        <v>0</v>
      </c>
      <c r="R19" s="282">
        <f aca="true" t="shared" si="12" ref="R19:R25">SUM(N19:Q19)</f>
        <v>122807</v>
      </c>
      <c r="S19" s="283">
        <f aca="true" t="shared" si="13" ref="S19:S25">R19/$R$9</f>
        <v>0.009877663107076693</v>
      </c>
      <c r="T19" s="284">
        <v>21766</v>
      </c>
      <c r="U19" s="280">
        <v>21899</v>
      </c>
      <c r="V19" s="281">
        <v>0</v>
      </c>
      <c r="W19" s="280">
        <v>0</v>
      </c>
      <c r="X19" s="282">
        <f aca="true" t="shared" si="14" ref="X19:X25">SUM(T19:W19)</f>
        <v>43665</v>
      </c>
      <c r="Y19" s="286">
        <f aca="true" t="shared" si="15" ref="Y19:Y25">IF(ISERROR(R19/X19-1),"         /0",IF(R19/X19&gt;5,"  *  ",(R19/X19-1)))</f>
        <v>1.8124813924195582</v>
      </c>
    </row>
    <row r="20" spans="1:25" ht="19.5" customHeight="1">
      <c r="A20" s="327" t="s">
        <v>185</v>
      </c>
      <c r="B20" s="279">
        <v>10989</v>
      </c>
      <c r="C20" s="280">
        <v>11776</v>
      </c>
      <c r="D20" s="281">
        <v>0</v>
      </c>
      <c r="E20" s="280">
        <v>0</v>
      </c>
      <c r="F20" s="282">
        <f t="shared" si="8"/>
        <v>22765</v>
      </c>
      <c r="G20" s="283">
        <f t="shared" si="9"/>
        <v>0.020014189722034424</v>
      </c>
      <c r="H20" s="284">
        <v>9360</v>
      </c>
      <c r="I20" s="280">
        <v>9532</v>
      </c>
      <c r="J20" s="281"/>
      <c r="K20" s="280"/>
      <c r="L20" s="282">
        <f t="shared" si="10"/>
        <v>18892</v>
      </c>
      <c r="M20" s="285">
        <f t="shared" si="11"/>
        <v>0.20500741054414573</v>
      </c>
      <c r="N20" s="279">
        <v>119258</v>
      </c>
      <c r="O20" s="280">
        <v>118108</v>
      </c>
      <c r="P20" s="281"/>
      <c r="Q20" s="280"/>
      <c r="R20" s="282">
        <f t="shared" si="12"/>
        <v>237366</v>
      </c>
      <c r="S20" s="283">
        <f t="shared" si="13"/>
        <v>0.01909191968759408</v>
      </c>
      <c r="T20" s="284">
        <v>99056</v>
      </c>
      <c r="U20" s="280">
        <v>99753</v>
      </c>
      <c r="V20" s="281"/>
      <c r="W20" s="280"/>
      <c r="X20" s="282">
        <f t="shared" si="14"/>
        <v>198809</v>
      </c>
      <c r="Y20" s="286">
        <f t="shared" si="15"/>
        <v>0.19393991217701423</v>
      </c>
    </row>
    <row r="21" spans="1:25" ht="19.5" customHeight="1">
      <c r="A21" s="327" t="s">
        <v>186</v>
      </c>
      <c r="B21" s="279">
        <v>11446</v>
      </c>
      <c r="C21" s="280">
        <v>11065</v>
      </c>
      <c r="D21" s="281">
        <v>0</v>
      </c>
      <c r="E21" s="280">
        <v>0</v>
      </c>
      <c r="F21" s="282">
        <f t="shared" si="8"/>
        <v>22511</v>
      </c>
      <c r="G21" s="283">
        <f t="shared" si="9"/>
        <v>0.01979088182880373</v>
      </c>
      <c r="H21" s="284">
        <v>10762</v>
      </c>
      <c r="I21" s="280">
        <v>10564</v>
      </c>
      <c r="J21" s="281"/>
      <c r="K21" s="280"/>
      <c r="L21" s="282">
        <f t="shared" si="10"/>
        <v>21326</v>
      </c>
      <c r="M21" s="285">
        <f t="shared" si="11"/>
        <v>0.055565975804182655</v>
      </c>
      <c r="N21" s="279">
        <v>119270</v>
      </c>
      <c r="O21" s="280">
        <v>113667</v>
      </c>
      <c r="P21" s="281">
        <v>3604</v>
      </c>
      <c r="Q21" s="280">
        <v>3623</v>
      </c>
      <c r="R21" s="282">
        <f t="shared" si="12"/>
        <v>240164</v>
      </c>
      <c r="S21" s="283">
        <f t="shared" si="13"/>
        <v>0.01931696957378624</v>
      </c>
      <c r="T21" s="284">
        <v>106855</v>
      </c>
      <c r="U21" s="280">
        <v>103010</v>
      </c>
      <c r="V21" s="281">
        <v>696</v>
      </c>
      <c r="W21" s="280">
        <v>687</v>
      </c>
      <c r="X21" s="282">
        <f t="shared" si="14"/>
        <v>211248</v>
      </c>
      <c r="Y21" s="286">
        <f t="shared" si="15"/>
        <v>0.13688176929485718</v>
      </c>
    </row>
    <row r="22" spans="1:25" ht="19.5" customHeight="1">
      <c r="A22" s="327" t="s">
        <v>187</v>
      </c>
      <c r="B22" s="279">
        <v>10700</v>
      </c>
      <c r="C22" s="280">
        <v>11760</v>
      </c>
      <c r="D22" s="281">
        <v>0</v>
      </c>
      <c r="E22" s="280">
        <v>0</v>
      </c>
      <c r="F22" s="282">
        <f t="shared" si="8"/>
        <v>22460</v>
      </c>
      <c r="G22" s="283">
        <f t="shared" si="9"/>
        <v>0.019746044417170795</v>
      </c>
      <c r="H22" s="284">
        <v>9941</v>
      </c>
      <c r="I22" s="280">
        <v>10646</v>
      </c>
      <c r="J22" s="281"/>
      <c r="K22" s="280"/>
      <c r="L22" s="282">
        <f t="shared" si="10"/>
        <v>20587</v>
      </c>
      <c r="M22" s="285">
        <f t="shared" si="11"/>
        <v>0.09097974449895574</v>
      </c>
      <c r="N22" s="279">
        <v>130699</v>
      </c>
      <c r="O22" s="280">
        <v>133416</v>
      </c>
      <c r="P22" s="281"/>
      <c r="Q22" s="280"/>
      <c r="R22" s="282">
        <f t="shared" si="12"/>
        <v>264115</v>
      </c>
      <c r="S22" s="283">
        <f t="shared" si="13"/>
        <v>0.021243406251480457</v>
      </c>
      <c r="T22" s="284">
        <v>125904</v>
      </c>
      <c r="U22" s="280">
        <v>129471</v>
      </c>
      <c r="V22" s="281"/>
      <c r="W22" s="280"/>
      <c r="X22" s="282">
        <f t="shared" si="14"/>
        <v>255375</v>
      </c>
      <c r="Y22" s="286">
        <f t="shared" si="15"/>
        <v>0.034224180127263804</v>
      </c>
    </row>
    <row r="23" spans="1:25" ht="19.5" customHeight="1">
      <c r="A23" s="327" t="s">
        <v>188</v>
      </c>
      <c r="B23" s="279">
        <v>11149</v>
      </c>
      <c r="C23" s="280">
        <v>10490</v>
      </c>
      <c r="D23" s="281">
        <v>0</v>
      </c>
      <c r="E23" s="280">
        <v>0</v>
      </c>
      <c r="F23" s="282">
        <f t="shared" si="8"/>
        <v>21639</v>
      </c>
      <c r="G23" s="283">
        <f t="shared" si="9"/>
        <v>0.019024250006373946</v>
      </c>
      <c r="H23" s="284">
        <v>23307</v>
      </c>
      <c r="I23" s="280">
        <v>22176</v>
      </c>
      <c r="J23" s="281">
        <v>0</v>
      </c>
      <c r="K23" s="280">
        <v>0</v>
      </c>
      <c r="L23" s="282">
        <f t="shared" si="10"/>
        <v>45483</v>
      </c>
      <c r="M23" s="285">
        <f t="shared" si="11"/>
        <v>-0.524239825869006</v>
      </c>
      <c r="N23" s="279">
        <v>197662</v>
      </c>
      <c r="O23" s="280">
        <v>186283</v>
      </c>
      <c r="P23" s="281">
        <v>251</v>
      </c>
      <c r="Q23" s="280">
        <v>0</v>
      </c>
      <c r="R23" s="282">
        <f t="shared" si="12"/>
        <v>384196</v>
      </c>
      <c r="S23" s="283">
        <f t="shared" si="13"/>
        <v>0.030901810605962504</v>
      </c>
      <c r="T23" s="284">
        <v>138337</v>
      </c>
      <c r="U23" s="280">
        <v>132336</v>
      </c>
      <c r="V23" s="281">
        <v>0</v>
      </c>
      <c r="W23" s="280">
        <v>0</v>
      </c>
      <c r="X23" s="282">
        <f t="shared" si="14"/>
        <v>270673</v>
      </c>
      <c r="Y23" s="286">
        <f t="shared" si="15"/>
        <v>0.41941013695492346</v>
      </c>
    </row>
    <row r="24" spans="1:25" ht="19.5" customHeight="1">
      <c r="A24" s="327" t="s">
        <v>189</v>
      </c>
      <c r="B24" s="279">
        <v>8685</v>
      </c>
      <c r="C24" s="280">
        <v>9320</v>
      </c>
      <c r="D24" s="281">
        <v>0</v>
      </c>
      <c r="E24" s="280">
        <v>0</v>
      </c>
      <c r="F24" s="282">
        <f t="shared" si="8"/>
        <v>18005</v>
      </c>
      <c r="G24" s="283">
        <f t="shared" si="9"/>
        <v>0.015829364636293863</v>
      </c>
      <c r="H24" s="284">
        <v>4515</v>
      </c>
      <c r="I24" s="280">
        <v>5688</v>
      </c>
      <c r="J24" s="281">
        <v>1951</v>
      </c>
      <c r="K24" s="280">
        <v>2374</v>
      </c>
      <c r="L24" s="282">
        <f t="shared" si="10"/>
        <v>14528</v>
      </c>
      <c r="M24" s="285">
        <f t="shared" si="11"/>
        <v>0.2393309471365639</v>
      </c>
      <c r="N24" s="279">
        <v>57792</v>
      </c>
      <c r="O24" s="280">
        <v>65254</v>
      </c>
      <c r="P24" s="281">
        <v>25418</v>
      </c>
      <c r="Q24" s="280">
        <v>24547</v>
      </c>
      <c r="R24" s="282">
        <f t="shared" si="12"/>
        <v>173011</v>
      </c>
      <c r="S24" s="283">
        <f t="shared" si="13"/>
        <v>0.013915691872763326</v>
      </c>
      <c r="T24" s="284">
        <v>48392</v>
      </c>
      <c r="U24" s="280">
        <v>54234</v>
      </c>
      <c r="V24" s="281">
        <v>4473</v>
      </c>
      <c r="W24" s="280">
        <v>5127</v>
      </c>
      <c r="X24" s="282">
        <f t="shared" si="14"/>
        <v>112226</v>
      </c>
      <c r="Y24" s="286">
        <f t="shared" si="15"/>
        <v>0.5416302817528915</v>
      </c>
    </row>
    <row r="25" spans="1:25" ht="19.5" customHeight="1">
      <c r="A25" s="327" t="s">
        <v>190</v>
      </c>
      <c r="B25" s="279">
        <v>8142</v>
      </c>
      <c r="C25" s="280">
        <v>8041</v>
      </c>
      <c r="D25" s="281">
        <v>0</v>
      </c>
      <c r="E25" s="280">
        <v>0</v>
      </c>
      <c r="F25" s="282">
        <f t="shared" si="8"/>
        <v>16183</v>
      </c>
      <c r="G25" s="283">
        <f t="shared" si="9"/>
        <v>0.014227526126583926</v>
      </c>
      <c r="H25" s="284">
        <v>9609</v>
      </c>
      <c r="I25" s="280">
        <v>9314</v>
      </c>
      <c r="J25" s="281"/>
      <c r="K25" s="280"/>
      <c r="L25" s="282">
        <f t="shared" si="10"/>
        <v>18923</v>
      </c>
      <c r="M25" s="285">
        <f t="shared" si="11"/>
        <v>-0.14479733657453897</v>
      </c>
      <c r="N25" s="279">
        <v>123145</v>
      </c>
      <c r="O25" s="280">
        <v>122270</v>
      </c>
      <c r="P25" s="281">
        <v>386</v>
      </c>
      <c r="Q25" s="280">
        <v>544</v>
      </c>
      <c r="R25" s="282">
        <f t="shared" si="12"/>
        <v>246345</v>
      </c>
      <c r="S25" s="283">
        <f t="shared" si="13"/>
        <v>0.019814122306650337</v>
      </c>
      <c r="T25" s="284">
        <v>94122</v>
      </c>
      <c r="U25" s="280">
        <v>91320</v>
      </c>
      <c r="V25" s="281">
        <v>0</v>
      </c>
      <c r="W25" s="280">
        <v>0</v>
      </c>
      <c r="X25" s="282">
        <f t="shared" si="14"/>
        <v>185442</v>
      </c>
      <c r="Y25" s="286">
        <f t="shared" si="15"/>
        <v>0.3284207461092956</v>
      </c>
    </row>
    <row r="26" spans="1:25" ht="19.5" customHeight="1">
      <c r="A26" s="327" t="s">
        <v>160</v>
      </c>
      <c r="B26" s="279">
        <v>8001</v>
      </c>
      <c r="C26" s="280">
        <v>7540</v>
      </c>
      <c r="D26" s="281">
        <v>318</v>
      </c>
      <c r="E26" s="280">
        <v>321</v>
      </c>
      <c r="F26" s="282">
        <f aca="true" t="shared" si="16" ref="F26:F42">SUM(B26:E26)</f>
        <v>16180</v>
      </c>
      <c r="G26" s="283">
        <f aca="true" t="shared" si="17" ref="G26:G42">F26/$F$9</f>
        <v>0.014224888631781988</v>
      </c>
      <c r="H26" s="284">
        <v>8133</v>
      </c>
      <c r="I26" s="280">
        <v>7694</v>
      </c>
      <c r="J26" s="281">
        <v>754</v>
      </c>
      <c r="K26" s="280">
        <v>898</v>
      </c>
      <c r="L26" s="282">
        <f aca="true" t="shared" si="18" ref="L26:L42">SUM(H26:K26)</f>
        <v>17479</v>
      </c>
      <c r="M26" s="285">
        <f aca="true" t="shared" si="19" ref="M26:M36">IF(ISERROR(F26/L26-1),"         /0",(F26/L26-1))</f>
        <v>-0.0743177527318496</v>
      </c>
      <c r="N26" s="279">
        <v>96473</v>
      </c>
      <c r="O26" s="280">
        <v>89230</v>
      </c>
      <c r="P26" s="281">
        <v>1006</v>
      </c>
      <c r="Q26" s="280">
        <v>1028</v>
      </c>
      <c r="R26" s="282">
        <f aca="true" t="shared" si="20" ref="R26:R42">SUM(N26:Q26)</f>
        <v>187737</v>
      </c>
      <c r="S26" s="283">
        <f aca="true" t="shared" si="21" ref="S26:S42">R26/$R$9</f>
        <v>0.015100139558276458</v>
      </c>
      <c r="T26" s="284">
        <v>114083</v>
      </c>
      <c r="U26" s="280">
        <v>111885</v>
      </c>
      <c r="V26" s="281">
        <v>1046</v>
      </c>
      <c r="W26" s="280">
        <v>993</v>
      </c>
      <c r="X26" s="282">
        <f aca="true" t="shared" si="22" ref="X26:X42">SUM(T26:W26)</f>
        <v>228007</v>
      </c>
      <c r="Y26" s="286">
        <f aca="true" t="shared" si="23" ref="Y26:Y42">IF(ISERROR(R26/X26-1),"         /0",IF(R26/X26&gt;5,"  *  ",(R26/X26-1)))</f>
        <v>-0.17661738455398301</v>
      </c>
    </row>
    <row r="27" spans="1:25" ht="19.5" customHeight="1">
      <c r="A27" s="327" t="s">
        <v>191</v>
      </c>
      <c r="B27" s="279">
        <v>7743</v>
      </c>
      <c r="C27" s="280">
        <v>7661</v>
      </c>
      <c r="D27" s="281">
        <v>0</v>
      </c>
      <c r="E27" s="280">
        <v>0</v>
      </c>
      <c r="F27" s="282">
        <f t="shared" si="16"/>
        <v>15404</v>
      </c>
      <c r="G27" s="283">
        <f t="shared" si="17"/>
        <v>0.0135426566430142</v>
      </c>
      <c r="H27" s="284">
        <v>7111</v>
      </c>
      <c r="I27" s="280">
        <v>7397</v>
      </c>
      <c r="J27" s="281"/>
      <c r="K27" s="280"/>
      <c r="L27" s="282">
        <f t="shared" si="18"/>
        <v>14508</v>
      </c>
      <c r="M27" s="285">
        <f t="shared" si="19"/>
        <v>0.0617590295009649</v>
      </c>
      <c r="N27" s="279">
        <v>88941</v>
      </c>
      <c r="O27" s="280">
        <v>76912</v>
      </c>
      <c r="P27" s="281"/>
      <c r="Q27" s="280"/>
      <c r="R27" s="282">
        <f t="shared" si="20"/>
        <v>165853</v>
      </c>
      <c r="S27" s="283">
        <f t="shared" si="21"/>
        <v>0.01333995667427745</v>
      </c>
      <c r="T27" s="284">
        <v>84445</v>
      </c>
      <c r="U27" s="280">
        <v>72927</v>
      </c>
      <c r="V27" s="281"/>
      <c r="W27" s="280"/>
      <c r="X27" s="282">
        <f t="shared" si="22"/>
        <v>157372</v>
      </c>
      <c r="Y27" s="286">
        <f t="shared" si="23"/>
        <v>0.05389141651627982</v>
      </c>
    </row>
    <row r="28" spans="1:25" ht="19.5" customHeight="1">
      <c r="A28" s="327" t="s">
        <v>161</v>
      </c>
      <c r="B28" s="279">
        <v>8520</v>
      </c>
      <c r="C28" s="280">
        <v>6821</v>
      </c>
      <c r="D28" s="281">
        <v>0</v>
      </c>
      <c r="E28" s="280">
        <v>0</v>
      </c>
      <c r="F28" s="282">
        <f t="shared" si="16"/>
        <v>15341</v>
      </c>
      <c r="G28" s="283">
        <f t="shared" si="17"/>
        <v>0.013487269252173516</v>
      </c>
      <c r="H28" s="284">
        <v>10384</v>
      </c>
      <c r="I28" s="280">
        <v>9149</v>
      </c>
      <c r="J28" s="281"/>
      <c r="K28" s="280"/>
      <c r="L28" s="282">
        <f t="shared" si="18"/>
        <v>19533</v>
      </c>
      <c r="M28" s="285">
        <f t="shared" si="19"/>
        <v>-0.21461117083909287</v>
      </c>
      <c r="N28" s="279">
        <v>95266</v>
      </c>
      <c r="O28" s="280">
        <v>77480</v>
      </c>
      <c r="P28" s="281"/>
      <c r="Q28" s="280"/>
      <c r="R28" s="282">
        <f t="shared" si="20"/>
        <v>172746</v>
      </c>
      <c r="S28" s="283">
        <f t="shared" si="21"/>
        <v>0.013894377283828042</v>
      </c>
      <c r="T28" s="284">
        <v>116567</v>
      </c>
      <c r="U28" s="280">
        <v>107216</v>
      </c>
      <c r="V28" s="281"/>
      <c r="W28" s="280"/>
      <c r="X28" s="282">
        <f t="shared" si="22"/>
        <v>223783</v>
      </c>
      <c r="Y28" s="286">
        <f t="shared" si="23"/>
        <v>-0.2280646876661766</v>
      </c>
    </row>
    <row r="29" spans="1:25" ht="19.5" customHeight="1">
      <c r="A29" s="327" t="s">
        <v>192</v>
      </c>
      <c r="B29" s="279">
        <v>7312</v>
      </c>
      <c r="C29" s="280">
        <v>7490</v>
      </c>
      <c r="D29" s="281">
        <v>0</v>
      </c>
      <c r="E29" s="280">
        <v>0</v>
      </c>
      <c r="F29" s="282">
        <f t="shared" si="16"/>
        <v>14802</v>
      </c>
      <c r="G29" s="283">
        <f t="shared" si="17"/>
        <v>0.013013399352758775</v>
      </c>
      <c r="H29" s="284">
        <v>11322</v>
      </c>
      <c r="I29" s="280">
        <v>12553</v>
      </c>
      <c r="J29" s="281"/>
      <c r="K29" s="280"/>
      <c r="L29" s="282">
        <f t="shared" si="18"/>
        <v>23875</v>
      </c>
      <c r="M29" s="285">
        <f t="shared" si="19"/>
        <v>-0.3800209424083769</v>
      </c>
      <c r="N29" s="279">
        <v>88377</v>
      </c>
      <c r="O29" s="280">
        <v>87670</v>
      </c>
      <c r="P29" s="281">
        <v>147</v>
      </c>
      <c r="Q29" s="280">
        <v>145</v>
      </c>
      <c r="R29" s="282">
        <f t="shared" si="20"/>
        <v>176339</v>
      </c>
      <c r="S29" s="283">
        <f t="shared" si="21"/>
        <v>0.014183370936826051</v>
      </c>
      <c r="T29" s="284">
        <v>121752</v>
      </c>
      <c r="U29" s="280">
        <v>122975</v>
      </c>
      <c r="V29" s="281">
        <v>125</v>
      </c>
      <c r="W29" s="280">
        <v>287</v>
      </c>
      <c r="X29" s="282">
        <f t="shared" si="22"/>
        <v>245139</v>
      </c>
      <c r="Y29" s="286">
        <f t="shared" si="23"/>
        <v>-0.28065709658601856</v>
      </c>
    </row>
    <row r="30" spans="1:25" ht="19.5" customHeight="1">
      <c r="A30" s="327" t="s">
        <v>193</v>
      </c>
      <c r="B30" s="279">
        <v>6906</v>
      </c>
      <c r="C30" s="280">
        <v>7792</v>
      </c>
      <c r="D30" s="281">
        <v>0</v>
      </c>
      <c r="E30" s="280">
        <v>0</v>
      </c>
      <c r="F30" s="282">
        <f t="shared" si="16"/>
        <v>14698</v>
      </c>
      <c r="G30" s="283">
        <f t="shared" si="17"/>
        <v>0.012921966199624949</v>
      </c>
      <c r="H30" s="284">
        <v>13074</v>
      </c>
      <c r="I30" s="280">
        <v>13028</v>
      </c>
      <c r="J30" s="281"/>
      <c r="K30" s="280"/>
      <c r="L30" s="282">
        <f t="shared" si="18"/>
        <v>26102</v>
      </c>
      <c r="M30" s="285">
        <f t="shared" si="19"/>
        <v>-0.4369013868669067</v>
      </c>
      <c r="N30" s="279">
        <v>140269</v>
      </c>
      <c r="O30" s="280">
        <v>136280</v>
      </c>
      <c r="P30" s="281"/>
      <c r="Q30" s="280"/>
      <c r="R30" s="282">
        <f t="shared" si="20"/>
        <v>276549</v>
      </c>
      <c r="S30" s="283">
        <f t="shared" si="21"/>
        <v>0.022243502850806163</v>
      </c>
      <c r="T30" s="284">
        <v>135945</v>
      </c>
      <c r="U30" s="280">
        <v>132518</v>
      </c>
      <c r="V30" s="281"/>
      <c r="W30" s="280"/>
      <c r="X30" s="282">
        <f t="shared" si="22"/>
        <v>268463</v>
      </c>
      <c r="Y30" s="286">
        <f t="shared" si="23"/>
        <v>0.03011960679870218</v>
      </c>
    </row>
    <row r="31" spans="1:25" ht="19.5" customHeight="1">
      <c r="A31" s="327" t="s">
        <v>194</v>
      </c>
      <c r="B31" s="279">
        <v>6394</v>
      </c>
      <c r="C31" s="280">
        <v>6766</v>
      </c>
      <c r="D31" s="281">
        <v>0</v>
      </c>
      <c r="E31" s="280">
        <v>0</v>
      </c>
      <c r="F31" s="282">
        <f t="shared" si="16"/>
        <v>13160</v>
      </c>
      <c r="G31" s="283">
        <f t="shared" si="17"/>
        <v>0.011569810531165079</v>
      </c>
      <c r="H31" s="284">
        <v>5509</v>
      </c>
      <c r="I31" s="280">
        <v>6577</v>
      </c>
      <c r="J31" s="281"/>
      <c r="K31" s="280"/>
      <c r="L31" s="282">
        <f t="shared" si="18"/>
        <v>12086</v>
      </c>
      <c r="M31" s="285">
        <f t="shared" si="19"/>
        <v>0.0888631474433228</v>
      </c>
      <c r="N31" s="279">
        <v>75901</v>
      </c>
      <c r="O31" s="280">
        <v>74214</v>
      </c>
      <c r="P31" s="281"/>
      <c r="Q31" s="280"/>
      <c r="R31" s="282">
        <f t="shared" si="20"/>
        <v>150115</v>
      </c>
      <c r="S31" s="283">
        <f t="shared" si="21"/>
        <v>0.012074111388754857</v>
      </c>
      <c r="T31" s="284">
        <v>69573</v>
      </c>
      <c r="U31" s="280">
        <v>73973</v>
      </c>
      <c r="V31" s="281"/>
      <c r="W31" s="280"/>
      <c r="X31" s="282">
        <f t="shared" si="22"/>
        <v>143546</v>
      </c>
      <c r="Y31" s="286">
        <f t="shared" si="23"/>
        <v>0.04576233402532992</v>
      </c>
    </row>
    <row r="32" spans="1:25" ht="19.5" customHeight="1">
      <c r="A32" s="327" t="s">
        <v>195</v>
      </c>
      <c r="B32" s="279">
        <v>5662</v>
      </c>
      <c r="C32" s="280">
        <v>6713</v>
      </c>
      <c r="D32" s="281">
        <v>0</v>
      </c>
      <c r="E32" s="280">
        <v>0</v>
      </c>
      <c r="F32" s="282">
        <f t="shared" si="16"/>
        <v>12375</v>
      </c>
      <c r="G32" s="283">
        <f t="shared" si="17"/>
        <v>0.010879666057991478</v>
      </c>
      <c r="H32" s="284">
        <v>5083</v>
      </c>
      <c r="I32" s="280">
        <v>6387</v>
      </c>
      <c r="J32" s="281"/>
      <c r="K32" s="280"/>
      <c r="L32" s="282">
        <f t="shared" si="18"/>
        <v>11470</v>
      </c>
      <c r="M32" s="285">
        <f t="shared" si="19"/>
        <v>0.07890148212728865</v>
      </c>
      <c r="N32" s="279">
        <v>65029</v>
      </c>
      <c r="O32" s="280">
        <v>70588</v>
      </c>
      <c r="P32" s="281"/>
      <c r="Q32" s="280"/>
      <c r="R32" s="282">
        <f t="shared" si="20"/>
        <v>135617</v>
      </c>
      <c r="S32" s="283">
        <f t="shared" si="21"/>
        <v>0.010908002292967175</v>
      </c>
      <c r="T32" s="284">
        <v>64779</v>
      </c>
      <c r="U32" s="280">
        <v>70367</v>
      </c>
      <c r="V32" s="281"/>
      <c r="W32" s="280"/>
      <c r="X32" s="282">
        <f t="shared" si="22"/>
        <v>135146</v>
      </c>
      <c r="Y32" s="286">
        <f t="shared" si="23"/>
        <v>0.003485119796368341</v>
      </c>
    </row>
    <row r="33" spans="1:25" ht="19.5" customHeight="1">
      <c r="A33" s="327" t="s">
        <v>196</v>
      </c>
      <c r="B33" s="279">
        <v>5741</v>
      </c>
      <c r="C33" s="280">
        <v>6182</v>
      </c>
      <c r="D33" s="281">
        <v>0</v>
      </c>
      <c r="E33" s="280">
        <v>0</v>
      </c>
      <c r="F33" s="282">
        <f t="shared" si="16"/>
        <v>11923</v>
      </c>
      <c r="G33" s="283">
        <f t="shared" si="17"/>
        <v>0.01048228350783292</v>
      </c>
      <c r="H33" s="284">
        <v>5613</v>
      </c>
      <c r="I33" s="280">
        <v>5789</v>
      </c>
      <c r="J33" s="281"/>
      <c r="K33" s="280"/>
      <c r="L33" s="282">
        <f t="shared" si="18"/>
        <v>11402</v>
      </c>
      <c r="M33" s="285">
        <f t="shared" si="19"/>
        <v>0.045693737940712076</v>
      </c>
      <c r="N33" s="279">
        <v>81635</v>
      </c>
      <c r="O33" s="280">
        <v>77537</v>
      </c>
      <c r="P33" s="281"/>
      <c r="Q33" s="280"/>
      <c r="R33" s="282">
        <f t="shared" si="20"/>
        <v>159172</v>
      </c>
      <c r="S33" s="283">
        <f t="shared" si="21"/>
        <v>0.012802587735875084</v>
      </c>
      <c r="T33" s="284">
        <v>78729</v>
      </c>
      <c r="U33" s="280">
        <v>73512</v>
      </c>
      <c r="V33" s="281">
        <v>18</v>
      </c>
      <c r="W33" s="280">
        <v>18</v>
      </c>
      <c r="X33" s="282">
        <f t="shared" si="22"/>
        <v>152277</v>
      </c>
      <c r="Y33" s="286">
        <f t="shared" si="23"/>
        <v>0.04527932649054023</v>
      </c>
    </row>
    <row r="34" spans="1:25" ht="19.5" customHeight="1">
      <c r="A34" s="327" t="s">
        <v>197</v>
      </c>
      <c r="B34" s="279">
        <v>5773</v>
      </c>
      <c r="C34" s="280">
        <v>5315</v>
      </c>
      <c r="D34" s="281">
        <v>0</v>
      </c>
      <c r="E34" s="280">
        <v>0</v>
      </c>
      <c r="F34" s="282">
        <f t="shared" si="16"/>
        <v>11088</v>
      </c>
      <c r="G34" s="283">
        <f t="shared" si="17"/>
        <v>0.009748180787960364</v>
      </c>
      <c r="H34" s="284">
        <v>13665</v>
      </c>
      <c r="I34" s="280">
        <v>12278</v>
      </c>
      <c r="J34" s="281"/>
      <c r="K34" s="280"/>
      <c r="L34" s="282">
        <f t="shared" si="18"/>
        <v>25943</v>
      </c>
      <c r="M34" s="285">
        <f t="shared" si="19"/>
        <v>-0.5726014724588522</v>
      </c>
      <c r="N34" s="279">
        <v>100984</v>
      </c>
      <c r="O34" s="280">
        <v>87329</v>
      </c>
      <c r="P34" s="281">
        <v>205</v>
      </c>
      <c r="Q34" s="280"/>
      <c r="R34" s="282">
        <f t="shared" si="20"/>
        <v>188518</v>
      </c>
      <c r="S34" s="283">
        <f t="shared" si="21"/>
        <v>0.015162957271327236</v>
      </c>
      <c r="T34" s="284">
        <v>135519</v>
      </c>
      <c r="U34" s="280">
        <v>121124</v>
      </c>
      <c r="V34" s="281">
        <v>277</v>
      </c>
      <c r="W34" s="280">
        <v>125</v>
      </c>
      <c r="X34" s="282">
        <f t="shared" si="22"/>
        <v>257045</v>
      </c>
      <c r="Y34" s="286">
        <f t="shared" si="23"/>
        <v>-0.2665953432278395</v>
      </c>
    </row>
    <row r="35" spans="1:25" ht="19.5" customHeight="1">
      <c r="A35" s="327" t="s">
        <v>198</v>
      </c>
      <c r="B35" s="279">
        <v>4547</v>
      </c>
      <c r="C35" s="280">
        <v>4483</v>
      </c>
      <c r="D35" s="281">
        <v>0</v>
      </c>
      <c r="E35" s="280">
        <v>0</v>
      </c>
      <c r="F35" s="282">
        <f t="shared" si="16"/>
        <v>9030</v>
      </c>
      <c r="G35" s="283">
        <f t="shared" si="17"/>
        <v>0.007938859353831356</v>
      </c>
      <c r="H35" s="284">
        <v>3548</v>
      </c>
      <c r="I35" s="280">
        <v>3413</v>
      </c>
      <c r="J35" s="281"/>
      <c r="K35" s="280"/>
      <c r="L35" s="282">
        <f t="shared" si="18"/>
        <v>6961</v>
      </c>
      <c r="M35" s="285">
        <f t="shared" si="19"/>
        <v>0.2972274098549059</v>
      </c>
      <c r="N35" s="279">
        <v>49852</v>
      </c>
      <c r="O35" s="280">
        <v>46308</v>
      </c>
      <c r="P35" s="281"/>
      <c r="Q35" s="280"/>
      <c r="R35" s="282">
        <f t="shared" si="20"/>
        <v>96160</v>
      </c>
      <c r="S35" s="283">
        <f t="shared" si="21"/>
        <v>0.007734380649120121</v>
      </c>
      <c r="T35" s="284">
        <v>39970</v>
      </c>
      <c r="U35" s="280">
        <v>37071</v>
      </c>
      <c r="V35" s="281"/>
      <c r="W35" s="280"/>
      <c r="X35" s="282">
        <f t="shared" si="22"/>
        <v>77041</v>
      </c>
      <c r="Y35" s="286">
        <f t="shared" si="23"/>
        <v>0.2481665606625043</v>
      </c>
    </row>
    <row r="36" spans="1:25" ht="19.5" customHeight="1">
      <c r="A36" s="327" t="s">
        <v>199</v>
      </c>
      <c r="B36" s="279">
        <v>3303</v>
      </c>
      <c r="C36" s="280">
        <v>4252</v>
      </c>
      <c r="D36" s="281">
        <v>0</v>
      </c>
      <c r="E36" s="280">
        <v>0</v>
      </c>
      <c r="F36" s="282">
        <f t="shared" si="16"/>
        <v>7555</v>
      </c>
      <c r="G36" s="283">
        <f t="shared" si="17"/>
        <v>0.00664209107621217</v>
      </c>
      <c r="H36" s="284">
        <v>3305</v>
      </c>
      <c r="I36" s="280">
        <v>4345</v>
      </c>
      <c r="J36" s="281">
        <v>0</v>
      </c>
      <c r="K36" s="280">
        <v>0</v>
      </c>
      <c r="L36" s="282">
        <f t="shared" si="18"/>
        <v>7650</v>
      </c>
      <c r="M36" s="285">
        <f t="shared" si="19"/>
        <v>-0.012418300653594727</v>
      </c>
      <c r="N36" s="279">
        <v>53964</v>
      </c>
      <c r="O36" s="280">
        <v>49400</v>
      </c>
      <c r="P36" s="281">
        <v>0</v>
      </c>
      <c r="Q36" s="280">
        <v>0</v>
      </c>
      <c r="R36" s="282">
        <f t="shared" si="20"/>
        <v>103364</v>
      </c>
      <c r="S36" s="283">
        <f t="shared" si="21"/>
        <v>0.008313815738515518</v>
      </c>
      <c r="T36" s="284">
        <v>49199</v>
      </c>
      <c r="U36" s="280">
        <v>46635</v>
      </c>
      <c r="V36" s="281">
        <v>0</v>
      </c>
      <c r="W36" s="280">
        <v>0</v>
      </c>
      <c r="X36" s="282">
        <f t="shared" si="22"/>
        <v>95834</v>
      </c>
      <c r="Y36" s="286">
        <f t="shared" si="23"/>
        <v>0.07857336644614654</v>
      </c>
    </row>
    <row r="37" spans="1:25" ht="19.5" customHeight="1">
      <c r="A37" s="327" t="s">
        <v>200</v>
      </c>
      <c r="B37" s="279">
        <v>3249</v>
      </c>
      <c r="C37" s="280">
        <v>3171</v>
      </c>
      <c r="D37" s="281">
        <v>0</v>
      </c>
      <c r="E37" s="280">
        <v>51</v>
      </c>
      <c r="F37" s="282">
        <f t="shared" si="16"/>
        <v>6471</v>
      </c>
      <c r="G37" s="283">
        <f t="shared" si="17"/>
        <v>0.005689076287778816</v>
      </c>
      <c r="H37" s="284">
        <v>1974</v>
      </c>
      <c r="I37" s="280">
        <v>1775</v>
      </c>
      <c r="J37" s="281"/>
      <c r="K37" s="280"/>
      <c r="L37" s="282">
        <f t="shared" si="18"/>
        <v>3749</v>
      </c>
      <c r="M37" s="285" t="s">
        <v>43</v>
      </c>
      <c r="N37" s="279">
        <v>31670</v>
      </c>
      <c r="O37" s="280">
        <v>32038</v>
      </c>
      <c r="P37" s="281">
        <v>498</v>
      </c>
      <c r="Q37" s="280">
        <v>1068</v>
      </c>
      <c r="R37" s="282">
        <f t="shared" si="20"/>
        <v>65274</v>
      </c>
      <c r="S37" s="283">
        <f t="shared" si="21"/>
        <v>0.005250145200610096</v>
      </c>
      <c r="T37" s="284">
        <v>24919</v>
      </c>
      <c r="U37" s="280">
        <v>25134</v>
      </c>
      <c r="V37" s="281"/>
      <c r="W37" s="280"/>
      <c r="X37" s="282">
        <f t="shared" si="22"/>
        <v>50053</v>
      </c>
      <c r="Y37" s="286">
        <f t="shared" si="23"/>
        <v>0.3040976564841269</v>
      </c>
    </row>
    <row r="38" spans="1:25" ht="19.5" customHeight="1">
      <c r="A38" s="327" t="s">
        <v>201</v>
      </c>
      <c r="B38" s="279">
        <v>2790</v>
      </c>
      <c r="C38" s="280">
        <v>2638</v>
      </c>
      <c r="D38" s="281">
        <v>0</v>
      </c>
      <c r="E38" s="280">
        <v>0</v>
      </c>
      <c r="F38" s="282">
        <f t="shared" si="16"/>
        <v>5428</v>
      </c>
      <c r="G38" s="283">
        <f t="shared" si="17"/>
        <v>0.004772107261638605</v>
      </c>
      <c r="H38" s="284">
        <v>2877</v>
      </c>
      <c r="I38" s="280">
        <v>2632</v>
      </c>
      <c r="J38" s="281"/>
      <c r="K38" s="280"/>
      <c r="L38" s="282">
        <f t="shared" si="18"/>
        <v>5509</v>
      </c>
      <c r="M38" s="285">
        <f>IF(ISERROR(F38/L38-1),"         /0",(F38/L38-1))</f>
        <v>-0.014703212924305653</v>
      </c>
      <c r="N38" s="279">
        <v>41527</v>
      </c>
      <c r="O38" s="280">
        <v>38635</v>
      </c>
      <c r="P38" s="281"/>
      <c r="Q38" s="280"/>
      <c r="R38" s="282">
        <f t="shared" si="20"/>
        <v>80162</v>
      </c>
      <c r="S38" s="283">
        <f t="shared" si="21"/>
        <v>0.006447622936717629</v>
      </c>
      <c r="T38" s="284">
        <v>41147</v>
      </c>
      <c r="U38" s="280">
        <v>38286</v>
      </c>
      <c r="V38" s="281"/>
      <c r="W38" s="280"/>
      <c r="X38" s="282">
        <f t="shared" si="22"/>
        <v>79433</v>
      </c>
      <c r="Y38" s="286">
        <f t="shared" si="23"/>
        <v>0.009177545856256186</v>
      </c>
    </row>
    <row r="39" spans="1:25" ht="19.5" customHeight="1">
      <c r="A39" s="327" t="s">
        <v>202</v>
      </c>
      <c r="B39" s="279">
        <v>2196</v>
      </c>
      <c r="C39" s="280">
        <v>2337</v>
      </c>
      <c r="D39" s="281">
        <v>55</v>
      </c>
      <c r="E39" s="280">
        <v>90</v>
      </c>
      <c r="F39" s="282">
        <f t="shared" si="16"/>
        <v>4678</v>
      </c>
      <c r="G39" s="283">
        <f t="shared" si="17"/>
        <v>0.004112733561154274</v>
      </c>
      <c r="H39" s="284">
        <v>2961</v>
      </c>
      <c r="I39" s="280">
        <v>3188</v>
      </c>
      <c r="J39" s="281">
        <v>262</v>
      </c>
      <c r="K39" s="280">
        <v>200</v>
      </c>
      <c r="L39" s="282">
        <f t="shared" si="18"/>
        <v>6611</v>
      </c>
      <c r="M39" s="285">
        <f>IF(ISERROR(F39/L39-1),"         /0",(F39/L39-1))</f>
        <v>-0.2923914687641809</v>
      </c>
      <c r="N39" s="279">
        <v>26437</v>
      </c>
      <c r="O39" s="280">
        <v>26510</v>
      </c>
      <c r="P39" s="281">
        <v>1500</v>
      </c>
      <c r="Q39" s="280">
        <v>1038</v>
      </c>
      <c r="R39" s="282">
        <f t="shared" si="20"/>
        <v>55485</v>
      </c>
      <c r="S39" s="283">
        <f t="shared" si="21"/>
        <v>0.0044627923285818424</v>
      </c>
      <c r="T39" s="284">
        <v>30255</v>
      </c>
      <c r="U39" s="280">
        <v>31766</v>
      </c>
      <c r="V39" s="281">
        <v>359</v>
      </c>
      <c r="W39" s="280">
        <v>334</v>
      </c>
      <c r="X39" s="282">
        <f t="shared" si="22"/>
        <v>62714</v>
      </c>
      <c r="Y39" s="286">
        <f t="shared" si="23"/>
        <v>-0.11526931785566219</v>
      </c>
    </row>
    <row r="40" spans="1:25" ht="19.5" customHeight="1">
      <c r="A40" s="327" t="s">
        <v>203</v>
      </c>
      <c r="B40" s="279">
        <v>2151</v>
      </c>
      <c r="C40" s="280">
        <v>1789</v>
      </c>
      <c r="D40" s="281">
        <v>0</v>
      </c>
      <c r="E40" s="280">
        <v>0</v>
      </c>
      <c r="F40" s="282">
        <f t="shared" si="16"/>
        <v>3940</v>
      </c>
      <c r="G40" s="283">
        <f t="shared" si="17"/>
        <v>0.0034639098398776907</v>
      </c>
      <c r="H40" s="284"/>
      <c r="I40" s="280"/>
      <c r="J40" s="281"/>
      <c r="K40" s="280"/>
      <c r="L40" s="282">
        <f t="shared" si="18"/>
        <v>0</v>
      </c>
      <c r="M40" s="285" t="str">
        <f>IF(ISERROR(F40/L40-1),"         /0",(F40/L40-1))</f>
        <v>         /0</v>
      </c>
      <c r="N40" s="279">
        <v>2151</v>
      </c>
      <c r="O40" s="280">
        <v>1789</v>
      </c>
      <c r="P40" s="281"/>
      <c r="Q40" s="280"/>
      <c r="R40" s="282">
        <f t="shared" si="20"/>
        <v>3940</v>
      </c>
      <c r="S40" s="283">
        <f t="shared" si="21"/>
        <v>0.00031690369964156907</v>
      </c>
      <c r="T40" s="284"/>
      <c r="U40" s="280"/>
      <c r="V40" s="281"/>
      <c r="W40" s="280"/>
      <c r="X40" s="282">
        <f t="shared" si="22"/>
        <v>0</v>
      </c>
      <c r="Y40" s="286" t="str">
        <f t="shared" si="23"/>
        <v>         /0</v>
      </c>
    </row>
    <row r="41" spans="1:25" ht="19.5" customHeight="1">
      <c r="A41" s="327" t="s">
        <v>204</v>
      </c>
      <c r="B41" s="279">
        <v>2191</v>
      </c>
      <c r="C41" s="280">
        <v>1242</v>
      </c>
      <c r="D41" s="281">
        <v>0</v>
      </c>
      <c r="E41" s="280">
        <v>0</v>
      </c>
      <c r="F41" s="282">
        <f t="shared" si="16"/>
        <v>3433</v>
      </c>
      <c r="G41" s="283">
        <f t="shared" si="17"/>
        <v>0.003018173218350282</v>
      </c>
      <c r="H41" s="284">
        <v>681</v>
      </c>
      <c r="I41" s="280">
        <v>2174</v>
      </c>
      <c r="J41" s="281"/>
      <c r="K41" s="280"/>
      <c r="L41" s="282">
        <f t="shared" si="18"/>
        <v>2855</v>
      </c>
      <c r="M41" s="285">
        <f>IF(ISERROR(F41/L41-1),"         /0",(F41/L41-1))</f>
        <v>0.2024518388791594</v>
      </c>
      <c r="N41" s="279">
        <v>19433</v>
      </c>
      <c r="O41" s="280">
        <v>21712</v>
      </c>
      <c r="P41" s="281">
        <v>0</v>
      </c>
      <c r="Q41" s="280">
        <v>0</v>
      </c>
      <c r="R41" s="282">
        <f t="shared" si="20"/>
        <v>41145</v>
      </c>
      <c r="S41" s="283">
        <f t="shared" si="21"/>
        <v>0.003309391553744253</v>
      </c>
      <c r="T41" s="284">
        <v>14222</v>
      </c>
      <c r="U41" s="280">
        <v>18689</v>
      </c>
      <c r="V41" s="281"/>
      <c r="W41" s="280"/>
      <c r="X41" s="282">
        <f t="shared" si="22"/>
        <v>32911</v>
      </c>
      <c r="Y41" s="286">
        <f t="shared" si="23"/>
        <v>0.2501899061104189</v>
      </c>
    </row>
    <row r="42" spans="1:25" ht="19.5" customHeight="1" thickBot="1">
      <c r="A42" s="329" t="s">
        <v>170</v>
      </c>
      <c r="B42" s="331">
        <v>0</v>
      </c>
      <c r="C42" s="332">
        <v>0</v>
      </c>
      <c r="D42" s="333">
        <v>325</v>
      </c>
      <c r="E42" s="332">
        <v>289</v>
      </c>
      <c r="F42" s="334">
        <f t="shared" si="16"/>
        <v>614</v>
      </c>
      <c r="G42" s="335">
        <f t="shared" si="17"/>
        <v>0.0005398072694631731</v>
      </c>
      <c r="H42" s="336">
        <v>295</v>
      </c>
      <c r="I42" s="332">
        <v>276</v>
      </c>
      <c r="J42" s="333">
        <v>227</v>
      </c>
      <c r="K42" s="332">
        <v>213</v>
      </c>
      <c r="L42" s="334">
        <f t="shared" si="18"/>
        <v>1011</v>
      </c>
      <c r="M42" s="337">
        <f>IF(ISERROR(F42/L42-1),"         /0",(F42/L42-1))</f>
        <v>-0.3926805143422354</v>
      </c>
      <c r="N42" s="331">
        <v>1078</v>
      </c>
      <c r="O42" s="332">
        <v>1442</v>
      </c>
      <c r="P42" s="333">
        <v>6162</v>
      </c>
      <c r="Q42" s="332">
        <v>7086</v>
      </c>
      <c r="R42" s="334">
        <f t="shared" si="20"/>
        <v>15768</v>
      </c>
      <c r="S42" s="335">
        <f t="shared" si="21"/>
        <v>0.0012682582578548885</v>
      </c>
      <c r="T42" s="336">
        <v>15456</v>
      </c>
      <c r="U42" s="332">
        <v>19355</v>
      </c>
      <c r="V42" s="333">
        <v>1841</v>
      </c>
      <c r="W42" s="332">
        <v>1742</v>
      </c>
      <c r="X42" s="334">
        <f t="shared" si="22"/>
        <v>38394</v>
      </c>
      <c r="Y42" s="338">
        <f t="shared" si="23"/>
        <v>-0.589310829817159</v>
      </c>
    </row>
    <row r="43" ht="6.75" customHeight="1" thickTop="1">
      <c r="A43" s="80"/>
    </row>
    <row r="44" ht="15">
      <c r="A44" s="80"/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43:Y65536 M43:M65536 Y3 M3 M5:M8 Y5:Y8">
    <cfRule type="cellIs" priority="3" dxfId="97" operator="lessThan" stopIfTrue="1">
      <formula>0</formula>
    </cfRule>
  </conditionalFormatting>
  <conditionalFormatting sqref="M9:M42 Y9:Y42">
    <cfRule type="cellIs" priority="4" dxfId="97" operator="lessThan" stopIfTrue="1">
      <formula>0</formula>
    </cfRule>
    <cfRule type="cellIs" priority="5" dxfId="99" operator="greaterThanOrEqual" stopIfTrue="1">
      <formula>0</formula>
    </cfRule>
  </conditionalFormatting>
  <conditionalFormatting sqref="G6:G8">
    <cfRule type="cellIs" priority="2" dxfId="97" operator="lessThan" stopIfTrue="1">
      <formula>0</formula>
    </cfRule>
  </conditionalFormatting>
  <conditionalFormatting sqref="S6:S8">
    <cfRule type="cellIs" priority="1" dxfId="97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Y51"/>
  <sheetViews>
    <sheetView showGridLines="0" zoomScale="80" zoomScaleNormal="80" zoomScalePageLayoutView="0" workbookViewId="0" topLeftCell="A1">
      <selection activeCell="T10" sqref="T10:W49"/>
    </sheetView>
  </sheetViews>
  <sheetFormatPr defaultColWidth="8.00390625" defaultRowHeight="15"/>
  <cols>
    <col min="1" max="1" width="29.8515625" style="79" customWidth="1"/>
    <col min="2" max="2" width="9.140625" style="79" customWidth="1"/>
    <col min="3" max="3" width="10.7109375" style="79" customWidth="1"/>
    <col min="4" max="4" width="8.57421875" style="79" bestFit="1" customWidth="1"/>
    <col min="5" max="5" width="10.57421875" style="79" bestFit="1" customWidth="1"/>
    <col min="6" max="6" width="10.140625" style="79" customWidth="1"/>
    <col min="7" max="7" width="11.28125" style="79" bestFit="1" customWidth="1"/>
    <col min="8" max="8" width="10.00390625" style="79" customWidth="1"/>
    <col min="9" max="9" width="10.8515625" style="79" bestFit="1" customWidth="1"/>
    <col min="10" max="10" width="9.00390625" style="79" bestFit="1" customWidth="1"/>
    <col min="11" max="11" width="10.57421875" style="79" bestFit="1" customWidth="1"/>
    <col min="12" max="12" width="9.421875" style="79" customWidth="1"/>
    <col min="13" max="13" width="9.57421875" style="79" customWidth="1"/>
    <col min="14" max="14" width="10.7109375" style="79" customWidth="1"/>
    <col min="15" max="15" width="12.421875" style="79" bestFit="1" customWidth="1"/>
    <col min="16" max="16" width="10.8515625" style="79" customWidth="1"/>
    <col min="17" max="17" width="10.57421875" style="79" bestFit="1" customWidth="1"/>
    <col min="18" max="18" width="10.421875" style="79" bestFit="1" customWidth="1"/>
    <col min="19" max="19" width="11.28125" style="79" bestFit="1" customWidth="1"/>
    <col min="20" max="20" width="10.421875" style="79" bestFit="1" customWidth="1"/>
    <col min="21" max="21" width="10.28125" style="79" customWidth="1"/>
    <col min="22" max="22" width="11.7109375" style="79" customWidth="1"/>
    <col min="23" max="23" width="12.8515625" style="79" customWidth="1"/>
    <col min="24" max="24" width="10.57421875" style="79" customWidth="1"/>
    <col min="25" max="25" width="9.8515625" style="79" bestFit="1" customWidth="1"/>
    <col min="26" max="16384" width="8.00390625" style="79" customWidth="1"/>
  </cols>
  <sheetData>
    <row r="1" spans="24:25" ht="16.5">
      <c r="X1" s="610" t="s">
        <v>26</v>
      </c>
      <c r="Y1" s="610"/>
    </row>
    <row r="2" ht="5.25" customHeight="1" thickBot="1"/>
    <row r="3" spans="1:25" ht="24.75" customHeight="1" thickTop="1">
      <c r="A3" s="642" t="s">
        <v>42</v>
      </c>
      <c r="B3" s="643"/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3"/>
      <c r="R3" s="643"/>
      <c r="S3" s="643"/>
      <c r="T3" s="643"/>
      <c r="U3" s="643"/>
      <c r="V3" s="643"/>
      <c r="W3" s="643"/>
      <c r="X3" s="643"/>
      <c r="Y3" s="644"/>
    </row>
    <row r="4" spans="1:25" ht="21" customHeight="1" thickBot="1">
      <c r="A4" s="659" t="s">
        <v>40</v>
      </c>
      <c r="B4" s="660"/>
      <c r="C4" s="660"/>
      <c r="D4" s="660"/>
      <c r="E4" s="660"/>
      <c r="F4" s="660"/>
      <c r="G4" s="660"/>
      <c r="H4" s="660"/>
      <c r="I4" s="660"/>
      <c r="J4" s="660"/>
      <c r="K4" s="660"/>
      <c r="L4" s="660"/>
      <c r="M4" s="660"/>
      <c r="N4" s="660"/>
      <c r="O4" s="660"/>
      <c r="P4" s="660"/>
      <c r="Q4" s="660"/>
      <c r="R4" s="660"/>
      <c r="S4" s="660"/>
      <c r="T4" s="660"/>
      <c r="U4" s="660"/>
      <c r="V4" s="660"/>
      <c r="W4" s="660"/>
      <c r="X4" s="660"/>
      <c r="Y4" s="661"/>
    </row>
    <row r="5" spans="1:25" s="98" customFormat="1" ht="19.5" customHeight="1" thickBot="1" thickTop="1">
      <c r="A5" s="645" t="s">
        <v>39</v>
      </c>
      <c r="B5" s="633" t="s">
        <v>33</v>
      </c>
      <c r="C5" s="634"/>
      <c r="D5" s="634"/>
      <c r="E5" s="634"/>
      <c r="F5" s="634"/>
      <c r="G5" s="634"/>
      <c r="H5" s="634"/>
      <c r="I5" s="634"/>
      <c r="J5" s="635"/>
      <c r="K5" s="635"/>
      <c r="L5" s="635"/>
      <c r="M5" s="636"/>
      <c r="N5" s="637" t="s">
        <v>32</v>
      </c>
      <c r="O5" s="634"/>
      <c r="P5" s="634"/>
      <c r="Q5" s="634"/>
      <c r="R5" s="634"/>
      <c r="S5" s="634"/>
      <c r="T5" s="634"/>
      <c r="U5" s="634"/>
      <c r="V5" s="634"/>
      <c r="W5" s="634"/>
      <c r="X5" s="634"/>
      <c r="Y5" s="636"/>
    </row>
    <row r="6" spans="1:25" s="97" customFormat="1" ht="26.25" customHeight="1" thickBot="1">
      <c r="A6" s="646"/>
      <c r="B6" s="640" t="s">
        <v>155</v>
      </c>
      <c r="C6" s="629"/>
      <c r="D6" s="629"/>
      <c r="E6" s="629"/>
      <c r="F6" s="641"/>
      <c r="G6" s="630" t="s">
        <v>31</v>
      </c>
      <c r="H6" s="640" t="s">
        <v>156</v>
      </c>
      <c r="I6" s="629"/>
      <c r="J6" s="629"/>
      <c r="K6" s="629"/>
      <c r="L6" s="641"/>
      <c r="M6" s="630" t="s">
        <v>30</v>
      </c>
      <c r="N6" s="628" t="s">
        <v>157</v>
      </c>
      <c r="O6" s="629"/>
      <c r="P6" s="629"/>
      <c r="Q6" s="629"/>
      <c r="R6" s="629"/>
      <c r="S6" s="630" t="s">
        <v>31</v>
      </c>
      <c r="T6" s="628" t="s">
        <v>158</v>
      </c>
      <c r="U6" s="629"/>
      <c r="V6" s="629"/>
      <c r="W6" s="629"/>
      <c r="X6" s="629"/>
      <c r="Y6" s="630" t="s">
        <v>30</v>
      </c>
    </row>
    <row r="7" spans="1:25" s="92" customFormat="1" ht="26.25" customHeight="1">
      <c r="A7" s="647"/>
      <c r="B7" s="651" t="s">
        <v>20</v>
      </c>
      <c r="C7" s="652"/>
      <c r="D7" s="649" t="s">
        <v>19</v>
      </c>
      <c r="E7" s="650"/>
      <c r="F7" s="638" t="s">
        <v>15</v>
      </c>
      <c r="G7" s="631"/>
      <c r="H7" s="651" t="s">
        <v>20</v>
      </c>
      <c r="I7" s="652"/>
      <c r="J7" s="649" t="s">
        <v>19</v>
      </c>
      <c r="K7" s="650"/>
      <c r="L7" s="638" t="s">
        <v>15</v>
      </c>
      <c r="M7" s="631"/>
      <c r="N7" s="652" t="s">
        <v>20</v>
      </c>
      <c r="O7" s="652"/>
      <c r="P7" s="657" t="s">
        <v>19</v>
      </c>
      <c r="Q7" s="652"/>
      <c r="R7" s="638" t="s">
        <v>15</v>
      </c>
      <c r="S7" s="631"/>
      <c r="T7" s="658" t="s">
        <v>20</v>
      </c>
      <c r="U7" s="650"/>
      <c r="V7" s="649" t="s">
        <v>19</v>
      </c>
      <c r="W7" s="653"/>
      <c r="X7" s="638" t="s">
        <v>15</v>
      </c>
      <c r="Y7" s="631"/>
    </row>
    <row r="8" spans="1:25" s="92" customFormat="1" ht="16.5" customHeight="1" thickBot="1">
      <c r="A8" s="648"/>
      <c r="B8" s="95" t="s">
        <v>28</v>
      </c>
      <c r="C8" s="93" t="s">
        <v>27</v>
      </c>
      <c r="D8" s="94" t="s">
        <v>28</v>
      </c>
      <c r="E8" s="93" t="s">
        <v>27</v>
      </c>
      <c r="F8" s="639"/>
      <c r="G8" s="632"/>
      <c r="H8" s="95" t="s">
        <v>28</v>
      </c>
      <c r="I8" s="93" t="s">
        <v>27</v>
      </c>
      <c r="J8" s="94" t="s">
        <v>28</v>
      </c>
      <c r="K8" s="93" t="s">
        <v>27</v>
      </c>
      <c r="L8" s="639"/>
      <c r="M8" s="632"/>
      <c r="N8" s="95" t="s">
        <v>28</v>
      </c>
      <c r="O8" s="93" t="s">
        <v>27</v>
      </c>
      <c r="P8" s="94" t="s">
        <v>28</v>
      </c>
      <c r="Q8" s="93" t="s">
        <v>27</v>
      </c>
      <c r="R8" s="639"/>
      <c r="S8" s="632"/>
      <c r="T8" s="95" t="s">
        <v>28</v>
      </c>
      <c r="U8" s="93" t="s">
        <v>27</v>
      </c>
      <c r="V8" s="94" t="s">
        <v>28</v>
      </c>
      <c r="W8" s="93" t="s">
        <v>27</v>
      </c>
      <c r="X8" s="639"/>
      <c r="Y8" s="632"/>
    </row>
    <row r="9" spans="1:25" s="81" customFormat="1" ht="18" customHeight="1" thickBot="1" thickTop="1">
      <c r="A9" s="91" t="s">
        <v>22</v>
      </c>
      <c r="B9" s="90">
        <f>SUM(B10:B49)</f>
        <v>28100.22</v>
      </c>
      <c r="C9" s="84">
        <f>SUM(C10:C49)</f>
        <v>17813.282999999996</v>
      </c>
      <c r="D9" s="85">
        <f>SUM(D10:D49)</f>
        <v>6116.985</v>
      </c>
      <c r="E9" s="84">
        <f>SUM(E10:E49)</f>
        <v>4358.5199999999995</v>
      </c>
      <c r="F9" s="83">
        <f>SUM(B9:E9)</f>
        <v>56389.007999999994</v>
      </c>
      <c r="G9" s="378">
        <f>F9/$F$9</f>
        <v>1</v>
      </c>
      <c r="H9" s="86">
        <f>SUM(H10:H49)</f>
        <v>22100.737999999998</v>
      </c>
      <c r="I9" s="84">
        <f>SUM(I10:I49)</f>
        <v>13358.154999999999</v>
      </c>
      <c r="J9" s="85">
        <f>SUM(J10:J49)</f>
        <v>12151.676</v>
      </c>
      <c r="K9" s="84">
        <f>SUM(K10:K49)</f>
        <v>6608.812</v>
      </c>
      <c r="L9" s="83">
        <f>SUM(H9:K9)</f>
        <v>54219.380999999994</v>
      </c>
      <c r="M9" s="89">
        <f>IF(ISERROR(F9/L9-1),"         /0",(F9/L9-1))</f>
        <v>0.04001570951169664</v>
      </c>
      <c r="N9" s="88">
        <f>SUM(N10:N49)</f>
        <v>269732.2429999999</v>
      </c>
      <c r="O9" s="84">
        <f>SUM(O10:O49)</f>
        <v>163536.42299999998</v>
      </c>
      <c r="P9" s="85">
        <f>SUM(P10:P49)</f>
        <v>122963.41999999998</v>
      </c>
      <c r="Q9" s="84">
        <f>SUM(Q10:Q49)</f>
        <v>54623.53700000001</v>
      </c>
      <c r="R9" s="83">
        <f>SUM(N9:Q9)</f>
        <v>610855.6229999999</v>
      </c>
      <c r="S9" s="378">
        <f>R9/$R$9</f>
        <v>1</v>
      </c>
      <c r="T9" s="86">
        <f>SUM(T10:T49)</f>
        <v>248701.2909999999</v>
      </c>
      <c r="U9" s="84">
        <f>SUM(U10:U49)</f>
        <v>142789.68300000002</v>
      </c>
      <c r="V9" s="85">
        <f>SUM(V10:V49)</f>
        <v>140190.57</v>
      </c>
      <c r="W9" s="84">
        <f>SUM(W10:W49)</f>
        <v>62916.499</v>
      </c>
      <c r="X9" s="83">
        <f>SUM(T9:W9)</f>
        <v>594598.043</v>
      </c>
      <c r="Y9" s="82">
        <f>IF(ISERROR(R9/X9-1),"         /0",(R9/X9-1))</f>
        <v>0.027342135063165518</v>
      </c>
    </row>
    <row r="10" spans="1:25" ht="19.5" customHeight="1" thickTop="1">
      <c r="A10" s="317" t="s">
        <v>176</v>
      </c>
      <c r="B10" s="319">
        <v>7949.799</v>
      </c>
      <c r="C10" s="320">
        <v>5360.9220000000005</v>
      </c>
      <c r="D10" s="321">
        <v>163.935</v>
      </c>
      <c r="E10" s="320">
        <v>83.67500000000001</v>
      </c>
      <c r="F10" s="322">
        <f>SUM(B10:E10)</f>
        <v>13558.331</v>
      </c>
      <c r="G10" s="323">
        <f>F10/$F$9</f>
        <v>0.240442800483385</v>
      </c>
      <c r="H10" s="324">
        <v>7733.578999999999</v>
      </c>
      <c r="I10" s="320">
        <v>4740.733</v>
      </c>
      <c r="J10" s="321"/>
      <c r="K10" s="320"/>
      <c r="L10" s="322">
        <f>SUM(H10:K10)</f>
        <v>12474.311999999998</v>
      </c>
      <c r="M10" s="325">
        <f>IF(ISERROR(F10/L10-1),"         /0",(F10/L10-1))</f>
        <v>0.08690010318805585</v>
      </c>
      <c r="N10" s="319">
        <v>80868.46099999998</v>
      </c>
      <c r="O10" s="320">
        <v>46694.936</v>
      </c>
      <c r="P10" s="321">
        <v>1004.466</v>
      </c>
      <c r="Q10" s="320">
        <v>333.8</v>
      </c>
      <c r="R10" s="322">
        <f>SUM(N10:Q10)</f>
        <v>128901.66299999999</v>
      </c>
      <c r="S10" s="323">
        <f>R10/$R$9</f>
        <v>0.21101821469195187</v>
      </c>
      <c r="T10" s="324">
        <v>89029.351</v>
      </c>
      <c r="U10" s="320">
        <v>48843.435000000005</v>
      </c>
      <c r="V10" s="321">
        <v>823.5810000000001</v>
      </c>
      <c r="W10" s="320">
        <v>393.762</v>
      </c>
      <c r="X10" s="322">
        <f>SUM(T10:W10)</f>
        <v>139090.129</v>
      </c>
      <c r="Y10" s="326">
        <f>IF(ISERROR(R10/X10-1),"         /0",IF(R10/X10&gt;5,"  *  ",(R10/X10-1)))</f>
        <v>-0.07325081997731131</v>
      </c>
    </row>
    <row r="11" spans="1:25" ht="19.5" customHeight="1">
      <c r="A11" s="327" t="s">
        <v>159</v>
      </c>
      <c r="B11" s="279">
        <v>3866.1200000000003</v>
      </c>
      <c r="C11" s="280">
        <v>3396.31</v>
      </c>
      <c r="D11" s="281">
        <v>1.174</v>
      </c>
      <c r="E11" s="280">
        <v>15.584</v>
      </c>
      <c r="F11" s="282">
        <f>SUM(B11:E11)</f>
        <v>7279.188</v>
      </c>
      <c r="G11" s="283">
        <f>F11/$F$9</f>
        <v>0.12908877559967008</v>
      </c>
      <c r="H11" s="284">
        <v>2391.1789999999996</v>
      </c>
      <c r="I11" s="280">
        <v>2129.655</v>
      </c>
      <c r="J11" s="281">
        <v>0.861</v>
      </c>
      <c r="K11" s="280">
        <v>1.853</v>
      </c>
      <c r="L11" s="282">
        <f>SUM(H11:K11)</f>
        <v>4523.548</v>
      </c>
      <c r="M11" s="285">
        <f>IF(ISERROR(F11/L11-1),"         /0",(F11/L11-1))</f>
        <v>0.6091766905093083</v>
      </c>
      <c r="N11" s="279">
        <v>38586.06800000003</v>
      </c>
      <c r="O11" s="280">
        <v>31946.487</v>
      </c>
      <c r="P11" s="281">
        <v>71.509</v>
      </c>
      <c r="Q11" s="280">
        <v>160.026</v>
      </c>
      <c r="R11" s="282">
        <f>SUM(N11:Q11)</f>
        <v>70764.09000000003</v>
      </c>
      <c r="S11" s="283">
        <f>R11/$R$9</f>
        <v>0.11584421479574403</v>
      </c>
      <c r="T11" s="284">
        <v>33898.66199999998</v>
      </c>
      <c r="U11" s="280">
        <v>29452.545</v>
      </c>
      <c r="V11" s="281">
        <v>0.861</v>
      </c>
      <c r="W11" s="280">
        <v>1.853</v>
      </c>
      <c r="X11" s="282">
        <f>SUM(T11:W11)</f>
        <v>63353.92099999998</v>
      </c>
      <c r="Y11" s="286">
        <f>IF(ISERROR(R11/X11-1),"         /0",IF(R11/X11&gt;5,"  *  ",(R11/X11-1)))</f>
        <v>0.11696464690796393</v>
      </c>
    </row>
    <row r="12" spans="1:25" ht="19.5" customHeight="1">
      <c r="A12" s="327" t="s">
        <v>208</v>
      </c>
      <c r="B12" s="279">
        <v>0</v>
      </c>
      <c r="C12" s="280">
        <v>0</v>
      </c>
      <c r="D12" s="281">
        <v>2589.6299999999997</v>
      </c>
      <c r="E12" s="280">
        <v>2032.688</v>
      </c>
      <c r="F12" s="282">
        <f>SUM(B12:E12)</f>
        <v>4622.317999999999</v>
      </c>
      <c r="G12" s="283">
        <f>F12/$F$9</f>
        <v>0.08197196872127986</v>
      </c>
      <c r="H12" s="284"/>
      <c r="I12" s="280"/>
      <c r="J12" s="281">
        <v>2845.091</v>
      </c>
      <c r="K12" s="280">
        <v>2434.715</v>
      </c>
      <c r="L12" s="282">
        <f>SUM(H12:K12)</f>
        <v>5279.8060000000005</v>
      </c>
      <c r="M12" s="285">
        <f>IF(ISERROR(F12/L12-1),"         /0",(F12/L12-1))</f>
        <v>-0.12452881791490089</v>
      </c>
      <c r="N12" s="279"/>
      <c r="O12" s="280"/>
      <c r="P12" s="281">
        <v>32484.108</v>
      </c>
      <c r="Q12" s="280">
        <v>20588.721000000005</v>
      </c>
      <c r="R12" s="282">
        <f>SUM(N12:Q12)</f>
        <v>53072.829000000005</v>
      </c>
      <c r="S12" s="283">
        <f>R12/$R$9</f>
        <v>0.0868827706608506</v>
      </c>
      <c r="T12" s="284"/>
      <c r="U12" s="280"/>
      <c r="V12" s="281">
        <v>33892.524</v>
      </c>
      <c r="W12" s="280">
        <v>21342.156000000003</v>
      </c>
      <c r="X12" s="282">
        <f>SUM(T12:W12)</f>
        <v>55234.68</v>
      </c>
      <c r="Y12" s="286">
        <f>IF(ISERROR(R12/X12-1),"         /0",IF(R12/X12&gt;5,"  *  ",(R12/X12-1)))</f>
        <v>-0.03913937765186648</v>
      </c>
    </row>
    <row r="13" spans="1:25" ht="19.5" customHeight="1">
      <c r="A13" s="327" t="s">
        <v>218</v>
      </c>
      <c r="B13" s="279">
        <v>1934.074</v>
      </c>
      <c r="C13" s="280">
        <v>733.858</v>
      </c>
      <c r="D13" s="281">
        <v>964.1080000000001</v>
      </c>
      <c r="E13" s="280">
        <v>925.2090000000001</v>
      </c>
      <c r="F13" s="282">
        <f>SUM(B13:E13)</f>
        <v>4557.249</v>
      </c>
      <c r="G13" s="283">
        <f>F13/$F$9</f>
        <v>0.08081803815381892</v>
      </c>
      <c r="H13" s="284">
        <v>2168.6510000000003</v>
      </c>
      <c r="I13" s="280">
        <v>1077.291</v>
      </c>
      <c r="J13" s="281">
        <v>1617.588</v>
      </c>
      <c r="K13" s="280">
        <v>717.623</v>
      </c>
      <c r="L13" s="282">
        <f>SUM(H13:K13)</f>
        <v>5581.153</v>
      </c>
      <c r="M13" s="285">
        <f>IF(ISERROR(F13/L13-1),"         /0",(F13/L13-1))</f>
        <v>-0.1834574325412689</v>
      </c>
      <c r="N13" s="279">
        <v>21145.571</v>
      </c>
      <c r="O13" s="280">
        <v>13167.988000000001</v>
      </c>
      <c r="P13" s="281">
        <v>13813.393999999998</v>
      </c>
      <c r="Q13" s="280">
        <v>4449.400000000001</v>
      </c>
      <c r="R13" s="282">
        <f>SUM(N13:Q13)</f>
        <v>52576.353</v>
      </c>
      <c r="S13" s="283">
        <f>R13/$R$9</f>
        <v>0.08607001559843219</v>
      </c>
      <c r="T13" s="284">
        <v>23611.061</v>
      </c>
      <c r="U13" s="280">
        <v>10241.385000000002</v>
      </c>
      <c r="V13" s="281">
        <v>13235.432999999999</v>
      </c>
      <c r="W13" s="280">
        <v>4639.706</v>
      </c>
      <c r="X13" s="282">
        <f>SUM(T13:W13)</f>
        <v>51727.585</v>
      </c>
      <c r="Y13" s="286">
        <f>IF(ISERROR(R13/X13-1),"         /0",IF(R13/X13&gt;5,"  *  ",(R13/X13-1)))</f>
        <v>0.016408421154786135</v>
      </c>
    </row>
    <row r="14" spans="1:25" ht="19.5" customHeight="1">
      <c r="A14" s="327" t="s">
        <v>217</v>
      </c>
      <c r="B14" s="279">
        <v>2979.616</v>
      </c>
      <c r="C14" s="280">
        <v>816.3</v>
      </c>
      <c r="D14" s="281">
        <v>0</v>
      </c>
      <c r="E14" s="280">
        <v>0</v>
      </c>
      <c r="F14" s="282">
        <f aca="true" t="shared" si="0" ref="F14:F29">SUM(B14:E14)</f>
        <v>3795.916</v>
      </c>
      <c r="G14" s="283">
        <f aca="true" t="shared" si="1" ref="G14:G29">F14/$F$9</f>
        <v>0.06731659475194174</v>
      </c>
      <c r="H14" s="284"/>
      <c r="I14" s="280"/>
      <c r="J14" s="281">
        <v>1971.708</v>
      </c>
      <c r="K14" s="280">
        <v>330.299</v>
      </c>
      <c r="L14" s="282">
        <f aca="true" t="shared" si="2" ref="L14:L29">SUM(H14:K14)</f>
        <v>2302.007</v>
      </c>
      <c r="M14" s="285">
        <f aca="true" t="shared" si="3" ref="M14:M29">IF(ISERROR(F14/L14-1),"         /0",(F14/L14-1))</f>
        <v>0.6489593645892475</v>
      </c>
      <c r="N14" s="279">
        <v>12569.550000000001</v>
      </c>
      <c r="O14" s="280">
        <v>3714.207999999999</v>
      </c>
      <c r="P14" s="281">
        <v>16700.57</v>
      </c>
      <c r="Q14" s="280">
        <v>4488.268</v>
      </c>
      <c r="R14" s="282">
        <f aca="true" t="shared" si="4" ref="R14:R29">SUM(N14:Q14)</f>
        <v>37472.596000000005</v>
      </c>
      <c r="S14" s="283">
        <f aca="true" t="shared" si="5" ref="S14:S29">R14/$R$9</f>
        <v>0.06134443981372667</v>
      </c>
      <c r="T14" s="284"/>
      <c r="U14" s="280"/>
      <c r="V14" s="281">
        <v>28622.762000000002</v>
      </c>
      <c r="W14" s="280">
        <v>8958.025999999998</v>
      </c>
      <c r="X14" s="282">
        <f aca="true" t="shared" si="6" ref="X14:X29">SUM(T14:W14)</f>
        <v>37580.788</v>
      </c>
      <c r="Y14" s="286">
        <f aca="true" t="shared" si="7" ref="Y14:Y29">IF(ISERROR(R14/X14-1),"         /0",IF(R14/X14&gt;5,"  *  ",(R14/X14-1)))</f>
        <v>-0.0028789178130058657</v>
      </c>
    </row>
    <row r="15" spans="1:25" ht="19.5" customHeight="1">
      <c r="A15" s="327" t="s">
        <v>214</v>
      </c>
      <c r="B15" s="279">
        <v>2389.7309999999998</v>
      </c>
      <c r="C15" s="280">
        <v>289.707</v>
      </c>
      <c r="D15" s="281">
        <v>0</v>
      </c>
      <c r="E15" s="280">
        <v>112.45400000000001</v>
      </c>
      <c r="F15" s="282">
        <f t="shared" si="0"/>
        <v>2791.892</v>
      </c>
      <c r="G15" s="283">
        <f t="shared" si="1"/>
        <v>0.0495112806382407</v>
      </c>
      <c r="H15" s="284">
        <v>1930.679</v>
      </c>
      <c r="I15" s="280">
        <v>294.11</v>
      </c>
      <c r="J15" s="281"/>
      <c r="K15" s="280">
        <v>0.004</v>
      </c>
      <c r="L15" s="282">
        <f t="shared" si="2"/>
        <v>2224.793</v>
      </c>
      <c r="M15" s="285">
        <f t="shared" si="3"/>
        <v>0.2548996693175498</v>
      </c>
      <c r="N15" s="279">
        <v>19132.399999999998</v>
      </c>
      <c r="O15" s="280">
        <v>2129.8550000000005</v>
      </c>
      <c r="P15" s="281"/>
      <c r="Q15" s="280">
        <v>483.051</v>
      </c>
      <c r="R15" s="282">
        <f t="shared" si="4"/>
        <v>21745.305999999997</v>
      </c>
      <c r="S15" s="283">
        <f t="shared" si="5"/>
        <v>0.03559811055385832</v>
      </c>
      <c r="T15" s="284">
        <v>17508.501999999997</v>
      </c>
      <c r="U15" s="280">
        <v>1694.2149999999997</v>
      </c>
      <c r="V15" s="281"/>
      <c r="W15" s="280">
        <v>0.128</v>
      </c>
      <c r="X15" s="282">
        <f t="shared" si="6"/>
        <v>19202.844999999998</v>
      </c>
      <c r="Y15" s="286">
        <f t="shared" si="7"/>
        <v>0.13240022507081628</v>
      </c>
    </row>
    <row r="16" spans="1:25" ht="19.5" customHeight="1">
      <c r="A16" s="327" t="s">
        <v>206</v>
      </c>
      <c r="B16" s="279">
        <v>884.635</v>
      </c>
      <c r="C16" s="280">
        <v>1064.103</v>
      </c>
      <c r="D16" s="281">
        <v>0</v>
      </c>
      <c r="E16" s="280">
        <v>0</v>
      </c>
      <c r="F16" s="282">
        <f t="shared" si="0"/>
        <v>1948.738</v>
      </c>
      <c r="G16" s="283">
        <f t="shared" si="1"/>
        <v>0.034558827493471785</v>
      </c>
      <c r="H16" s="284">
        <v>153.192</v>
      </c>
      <c r="I16" s="280">
        <v>92.687</v>
      </c>
      <c r="J16" s="281"/>
      <c r="K16" s="280"/>
      <c r="L16" s="282">
        <f t="shared" si="2"/>
        <v>245.87900000000002</v>
      </c>
      <c r="M16" s="285">
        <f t="shared" si="3"/>
        <v>6.925597550014437</v>
      </c>
      <c r="N16" s="279">
        <v>10223.336000000001</v>
      </c>
      <c r="O16" s="280">
        <v>9632.043000000001</v>
      </c>
      <c r="P16" s="281"/>
      <c r="Q16" s="280"/>
      <c r="R16" s="282">
        <f t="shared" si="4"/>
        <v>19855.379</v>
      </c>
      <c r="S16" s="283">
        <f t="shared" si="5"/>
        <v>0.03250420926386398</v>
      </c>
      <c r="T16" s="284">
        <v>153.192</v>
      </c>
      <c r="U16" s="280">
        <v>92.687</v>
      </c>
      <c r="V16" s="281"/>
      <c r="W16" s="280"/>
      <c r="X16" s="282">
        <f t="shared" si="6"/>
        <v>245.87900000000002</v>
      </c>
      <c r="Y16" s="286" t="str">
        <f t="shared" si="7"/>
        <v>  *  </v>
      </c>
    </row>
    <row r="17" spans="1:25" ht="19.5" customHeight="1">
      <c r="A17" s="327" t="s">
        <v>184</v>
      </c>
      <c r="B17" s="279">
        <v>366.709</v>
      </c>
      <c r="C17" s="280">
        <v>251.817</v>
      </c>
      <c r="D17" s="281">
        <v>785.219</v>
      </c>
      <c r="E17" s="280">
        <v>246.82100000000003</v>
      </c>
      <c r="F17" s="282">
        <f>SUM(B17:E17)</f>
        <v>1650.5660000000003</v>
      </c>
      <c r="G17" s="283">
        <f>F17/$F$9</f>
        <v>0.02927105935256035</v>
      </c>
      <c r="H17" s="284">
        <v>260.648</v>
      </c>
      <c r="I17" s="280">
        <v>128.556</v>
      </c>
      <c r="J17" s="281">
        <v>668.682</v>
      </c>
      <c r="K17" s="280">
        <v>65.914</v>
      </c>
      <c r="L17" s="282">
        <f>SUM(H17:K17)</f>
        <v>1123.8</v>
      </c>
      <c r="M17" s="285">
        <f>IF(ISERROR(F17/L17-1),"         /0",(F17/L17-1))</f>
        <v>0.46873642996974585</v>
      </c>
      <c r="N17" s="279">
        <v>1173.184</v>
      </c>
      <c r="O17" s="280">
        <v>1044.4089999999999</v>
      </c>
      <c r="P17" s="281">
        <v>8004.8640000000005</v>
      </c>
      <c r="Q17" s="280">
        <v>2254.0209999999997</v>
      </c>
      <c r="R17" s="282">
        <f>SUM(N17:Q17)</f>
        <v>12476.478</v>
      </c>
      <c r="S17" s="283">
        <f>R17/$R$9</f>
        <v>0.02042459384874976</v>
      </c>
      <c r="T17" s="284">
        <v>610.664</v>
      </c>
      <c r="U17" s="280">
        <v>364.053</v>
      </c>
      <c r="V17" s="281">
        <v>4747.926999999999</v>
      </c>
      <c r="W17" s="280">
        <v>379.578</v>
      </c>
      <c r="X17" s="282">
        <f>SUM(T17:W17)</f>
        <v>6102.221999999998</v>
      </c>
      <c r="Y17" s="286">
        <f>IF(ISERROR(R17/X17-1),"         /0",IF(R17/X17&gt;5,"  *  ",(R17/X17-1)))</f>
        <v>1.0445794990742723</v>
      </c>
    </row>
    <row r="18" spans="1:25" ht="19.5" customHeight="1">
      <c r="A18" s="327" t="s">
        <v>182</v>
      </c>
      <c r="B18" s="279">
        <v>417.164</v>
      </c>
      <c r="C18" s="280">
        <v>1048.481</v>
      </c>
      <c r="D18" s="281">
        <v>0</v>
      </c>
      <c r="E18" s="280">
        <v>0</v>
      </c>
      <c r="F18" s="282">
        <f>SUM(B18:E18)</f>
        <v>1465.645</v>
      </c>
      <c r="G18" s="283">
        <f>F18/$F$9</f>
        <v>0.02599167908752713</v>
      </c>
      <c r="H18" s="284">
        <v>390.346</v>
      </c>
      <c r="I18" s="280">
        <v>342.087</v>
      </c>
      <c r="J18" s="281"/>
      <c r="K18" s="280"/>
      <c r="L18" s="282">
        <f>SUM(H18:K18)</f>
        <v>732.433</v>
      </c>
      <c r="M18" s="285">
        <f>IF(ISERROR(F18/L18-1),"         /0",(F18/L18-1))</f>
        <v>1.001063578511618</v>
      </c>
      <c r="N18" s="279">
        <v>3976.558</v>
      </c>
      <c r="O18" s="280">
        <v>6009.356</v>
      </c>
      <c r="P18" s="281">
        <v>0</v>
      </c>
      <c r="Q18" s="280">
        <v>0</v>
      </c>
      <c r="R18" s="282">
        <f>SUM(N18:Q18)</f>
        <v>9985.914</v>
      </c>
      <c r="S18" s="283">
        <f>R18/$R$9</f>
        <v>0.01634742093550312</v>
      </c>
      <c r="T18" s="284">
        <v>4209.217000000001</v>
      </c>
      <c r="U18" s="280">
        <v>3535.974</v>
      </c>
      <c r="V18" s="281"/>
      <c r="W18" s="280"/>
      <c r="X18" s="282">
        <f>SUM(T18:W18)</f>
        <v>7745.191000000001</v>
      </c>
      <c r="Y18" s="286">
        <f>IF(ISERROR(R18/X18-1),"         /0",IF(R18/X18&gt;5,"  *  ",(R18/X18-1)))</f>
        <v>0.2893050668472863</v>
      </c>
    </row>
    <row r="19" spans="1:25" ht="19.5" customHeight="1">
      <c r="A19" s="327" t="s">
        <v>212</v>
      </c>
      <c r="B19" s="279">
        <v>0</v>
      </c>
      <c r="C19" s="280">
        <v>0</v>
      </c>
      <c r="D19" s="281">
        <v>736.276</v>
      </c>
      <c r="E19" s="280">
        <v>603.345</v>
      </c>
      <c r="F19" s="282">
        <f t="shared" si="0"/>
        <v>1339.621</v>
      </c>
      <c r="G19" s="283">
        <f t="shared" si="1"/>
        <v>0.023756775433964015</v>
      </c>
      <c r="H19" s="284"/>
      <c r="I19" s="280"/>
      <c r="J19" s="281"/>
      <c r="K19" s="280"/>
      <c r="L19" s="282">
        <f t="shared" si="2"/>
        <v>0</v>
      </c>
      <c r="M19" s="285" t="str">
        <f t="shared" si="3"/>
        <v>         /0</v>
      </c>
      <c r="N19" s="279"/>
      <c r="O19" s="280"/>
      <c r="P19" s="281">
        <v>2020.9699999999998</v>
      </c>
      <c r="Q19" s="280">
        <v>1611.439</v>
      </c>
      <c r="R19" s="282">
        <f t="shared" si="4"/>
        <v>3632.4089999999997</v>
      </c>
      <c r="S19" s="283">
        <f t="shared" si="5"/>
        <v>0.005946428031816612</v>
      </c>
      <c r="T19" s="284"/>
      <c r="U19" s="280"/>
      <c r="V19" s="281"/>
      <c r="W19" s="280"/>
      <c r="X19" s="282">
        <f t="shared" si="6"/>
        <v>0</v>
      </c>
      <c r="Y19" s="286" t="str">
        <f t="shared" si="7"/>
        <v>         /0</v>
      </c>
    </row>
    <row r="20" spans="1:25" ht="19.5" customHeight="1">
      <c r="A20" s="327" t="s">
        <v>215</v>
      </c>
      <c r="B20" s="279">
        <v>812.746</v>
      </c>
      <c r="C20" s="280">
        <v>475.19000000000005</v>
      </c>
      <c r="D20" s="281">
        <v>0</v>
      </c>
      <c r="E20" s="280">
        <v>0</v>
      </c>
      <c r="F20" s="282">
        <f t="shared" si="0"/>
        <v>1287.9360000000001</v>
      </c>
      <c r="G20" s="283">
        <f t="shared" si="1"/>
        <v>0.022840196089280385</v>
      </c>
      <c r="H20" s="284">
        <v>942.5169999999999</v>
      </c>
      <c r="I20" s="280">
        <v>484.452</v>
      </c>
      <c r="J20" s="281"/>
      <c r="K20" s="280"/>
      <c r="L20" s="282">
        <f t="shared" si="2"/>
        <v>1426.969</v>
      </c>
      <c r="M20" s="285">
        <f t="shared" si="3"/>
        <v>-0.09743238991176395</v>
      </c>
      <c r="N20" s="279">
        <v>9430.813000000004</v>
      </c>
      <c r="O20" s="280">
        <v>4920.213</v>
      </c>
      <c r="P20" s="281"/>
      <c r="Q20" s="280"/>
      <c r="R20" s="282">
        <f t="shared" si="4"/>
        <v>14351.026000000003</v>
      </c>
      <c r="S20" s="283">
        <f t="shared" si="5"/>
        <v>0.02349331897694589</v>
      </c>
      <c r="T20" s="284">
        <v>10165.506</v>
      </c>
      <c r="U20" s="280">
        <v>4501.905000000001</v>
      </c>
      <c r="V20" s="281">
        <v>124.643</v>
      </c>
      <c r="W20" s="280">
        <v>40.074</v>
      </c>
      <c r="X20" s="282">
        <f t="shared" si="6"/>
        <v>14832.128</v>
      </c>
      <c r="Y20" s="286">
        <f t="shared" si="7"/>
        <v>-0.0324364784338429</v>
      </c>
    </row>
    <row r="21" spans="1:25" ht="19.5" customHeight="1">
      <c r="A21" s="327" t="s">
        <v>171</v>
      </c>
      <c r="B21" s="279">
        <v>565.247</v>
      </c>
      <c r="C21" s="280">
        <v>475.15</v>
      </c>
      <c r="D21" s="281">
        <v>0</v>
      </c>
      <c r="E21" s="280">
        <v>0</v>
      </c>
      <c r="F21" s="282">
        <f t="shared" si="0"/>
        <v>1040.397</v>
      </c>
      <c r="G21" s="283">
        <f t="shared" si="1"/>
        <v>0.01845035117482471</v>
      </c>
      <c r="H21" s="284">
        <v>539.584</v>
      </c>
      <c r="I21" s="280">
        <v>533.151</v>
      </c>
      <c r="J21" s="281"/>
      <c r="K21" s="280"/>
      <c r="L21" s="282">
        <f t="shared" si="2"/>
        <v>1072.735</v>
      </c>
      <c r="M21" s="285">
        <f t="shared" si="3"/>
        <v>-0.03014537607144352</v>
      </c>
      <c r="N21" s="279">
        <v>5476.965999999999</v>
      </c>
      <c r="O21" s="280">
        <v>4447.778000000002</v>
      </c>
      <c r="P21" s="281"/>
      <c r="Q21" s="280"/>
      <c r="R21" s="282">
        <f t="shared" si="4"/>
        <v>9924.744000000002</v>
      </c>
      <c r="S21" s="283">
        <f t="shared" si="5"/>
        <v>0.016247282706931886</v>
      </c>
      <c r="T21" s="284">
        <v>5126.446000000001</v>
      </c>
      <c r="U21" s="280">
        <v>3917.9779999999996</v>
      </c>
      <c r="V21" s="281"/>
      <c r="W21" s="280"/>
      <c r="X21" s="282">
        <f t="shared" si="6"/>
        <v>9044.424</v>
      </c>
      <c r="Y21" s="286">
        <f t="shared" si="7"/>
        <v>0.09733289814807455</v>
      </c>
    </row>
    <row r="22" spans="1:25" ht="19.5" customHeight="1">
      <c r="A22" s="327" t="s">
        <v>210</v>
      </c>
      <c r="B22" s="279">
        <v>737.398</v>
      </c>
      <c r="C22" s="280">
        <v>111.638</v>
      </c>
      <c r="D22" s="281">
        <v>0</v>
      </c>
      <c r="E22" s="280">
        <v>0</v>
      </c>
      <c r="F22" s="282">
        <f t="shared" si="0"/>
        <v>849.0360000000001</v>
      </c>
      <c r="G22" s="283">
        <f t="shared" si="1"/>
        <v>0.015056764254480237</v>
      </c>
      <c r="H22" s="284">
        <v>782.25</v>
      </c>
      <c r="I22" s="280">
        <v>33.187</v>
      </c>
      <c r="J22" s="281"/>
      <c r="K22" s="280"/>
      <c r="L22" s="282">
        <f t="shared" si="2"/>
        <v>815.437</v>
      </c>
      <c r="M22" s="285">
        <f t="shared" si="3"/>
        <v>0.041203673613044334</v>
      </c>
      <c r="N22" s="279">
        <v>8788.47</v>
      </c>
      <c r="O22" s="280">
        <v>1394.886</v>
      </c>
      <c r="P22" s="281">
        <v>0</v>
      </c>
      <c r="Q22" s="280">
        <v>20.6</v>
      </c>
      <c r="R22" s="282">
        <f t="shared" si="4"/>
        <v>10203.956</v>
      </c>
      <c r="S22" s="283">
        <f t="shared" si="5"/>
        <v>0.01670436616411404</v>
      </c>
      <c r="T22" s="284">
        <v>8943.475000000002</v>
      </c>
      <c r="U22" s="280">
        <v>783.697</v>
      </c>
      <c r="V22" s="281"/>
      <c r="W22" s="280"/>
      <c r="X22" s="282">
        <f t="shared" si="6"/>
        <v>9727.172000000002</v>
      </c>
      <c r="Y22" s="286">
        <f t="shared" si="7"/>
        <v>0.049015685134384146</v>
      </c>
    </row>
    <row r="23" spans="1:25" ht="19.5" customHeight="1">
      <c r="A23" s="327" t="s">
        <v>213</v>
      </c>
      <c r="B23" s="279">
        <v>377.467</v>
      </c>
      <c r="C23" s="280">
        <v>453.737</v>
      </c>
      <c r="D23" s="281">
        <v>0</v>
      </c>
      <c r="E23" s="280">
        <v>0</v>
      </c>
      <c r="F23" s="282">
        <f>SUM(B23:E23)</f>
        <v>831.204</v>
      </c>
      <c r="G23" s="283">
        <f>F23/$F$9</f>
        <v>0.014740532410146319</v>
      </c>
      <c r="H23" s="284">
        <v>351.633</v>
      </c>
      <c r="I23" s="280">
        <v>367.996</v>
      </c>
      <c r="J23" s="281"/>
      <c r="K23" s="280"/>
      <c r="L23" s="282">
        <f>SUM(H23:K23)</f>
        <v>719.6289999999999</v>
      </c>
      <c r="M23" s="285">
        <f>IF(ISERROR(F23/L23-1),"         /0",(F23/L23-1))</f>
        <v>0.15504516910797106</v>
      </c>
      <c r="N23" s="279">
        <v>4683.787</v>
      </c>
      <c r="O23" s="280">
        <v>4553.175</v>
      </c>
      <c r="P23" s="281"/>
      <c r="Q23" s="280"/>
      <c r="R23" s="282">
        <f>SUM(N23:Q23)</f>
        <v>9236.962</v>
      </c>
      <c r="S23" s="283">
        <f>R23/$R$9</f>
        <v>0.015121350532284453</v>
      </c>
      <c r="T23" s="284">
        <v>3518.176</v>
      </c>
      <c r="U23" s="280">
        <v>3731.968</v>
      </c>
      <c r="V23" s="281"/>
      <c r="W23" s="280"/>
      <c r="X23" s="282">
        <f>SUM(T23:W23)</f>
        <v>7250.144</v>
      </c>
      <c r="Y23" s="286">
        <f>IF(ISERROR(R23/X23-1),"         /0",IF(R23/X23&gt;5,"  *  ",(R23/X23-1)))</f>
        <v>0.27403841909898596</v>
      </c>
    </row>
    <row r="24" spans="1:25" ht="19.5" customHeight="1">
      <c r="A24" s="327" t="s">
        <v>173</v>
      </c>
      <c r="B24" s="279">
        <v>293.957</v>
      </c>
      <c r="C24" s="280">
        <v>266.875</v>
      </c>
      <c r="D24" s="281">
        <v>184.843</v>
      </c>
      <c r="E24" s="280">
        <v>49.347</v>
      </c>
      <c r="F24" s="282">
        <f>SUM(B24:E24)</f>
        <v>795.0219999999999</v>
      </c>
      <c r="G24" s="283">
        <f>F24/$F$9</f>
        <v>0.014098882533986057</v>
      </c>
      <c r="H24" s="284">
        <v>367.70799999999997</v>
      </c>
      <c r="I24" s="280">
        <v>239.13300000000004</v>
      </c>
      <c r="J24" s="281">
        <v>622.233</v>
      </c>
      <c r="K24" s="280">
        <v>438.631</v>
      </c>
      <c r="L24" s="282">
        <f>SUM(H24:K24)</f>
        <v>1667.705</v>
      </c>
      <c r="M24" s="285">
        <f>IF(ISERROR(F24/L24-1),"         /0",(F24/L24-1))</f>
        <v>-0.5232837941962158</v>
      </c>
      <c r="N24" s="279">
        <v>3889.7149999999983</v>
      </c>
      <c r="O24" s="280">
        <v>2670.083999999999</v>
      </c>
      <c r="P24" s="281">
        <v>5175.600999999999</v>
      </c>
      <c r="Q24" s="280">
        <v>2440.011000000001</v>
      </c>
      <c r="R24" s="282">
        <f>SUM(N24:Q24)</f>
        <v>14175.410999999996</v>
      </c>
      <c r="S24" s="283">
        <f>R24/$R$9</f>
        <v>0.023205828785503375</v>
      </c>
      <c r="T24" s="284">
        <v>4040.781</v>
      </c>
      <c r="U24" s="280">
        <v>2678.5610000000006</v>
      </c>
      <c r="V24" s="281">
        <v>3245.100000000001</v>
      </c>
      <c r="W24" s="280">
        <v>2022.1149999999998</v>
      </c>
      <c r="X24" s="282">
        <f>SUM(T24:W24)</f>
        <v>11986.557</v>
      </c>
      <c r="Y24" s="286">
        <f>IF(ISERROR(R24/X24-1),"         /0",IF(R24/X24&gt;5,"  *  ",(R24/X24-1)))</f>
        <v>0.18260906780821173</v>
      </c>
    </row>
    <row r="25" spans="1:25" ht="19.5" customHeight="1">
      <c r="A25" s="327" t="s">
        <v>164</v>
      </c>
      <c r="B25" s="279">
        <v>560.213</v>
      </c>
      <c r="C25" s="280">
        <v>140.928</v>
      </c>
      <c r="D25" s="281">
        <v>0</v>
      </c>
      <c r="E25" s="280">
        <v>0</v>
      </c>
      <c r="F25" s="282">
        <f>SUM(B25:E25)</f>
        <v>701.141</v>
      </c>
      <c r="G25" s="283">
        <f>F25/$F$9</f>
        <v>0.012434001321676026</v>
      </c>
      <c r="H25" s="284">
        <v>594.6229999999999</v>
      </c>
      <c r="I25" s="280">
        <v>153.52800000000002</v>
      </c>
      <c r="J25" s="281"/>
      <c r="K25" s="280"/>
      <c r="L25" s="282">
        <f>SUM(H25:K25)</f>
        <v>748.151</v>
      </c>
      <c r="M25" s="285">
        <f>IF(ISERROR(F25/L25-1),"         /0",(F25/L25-1))</f>
        <v>-0.06283490899564392</v>
      </c>
      <c r="N25" s="279">
        <v>5552.569999999999</v>
      </c>
      <c r="O25" s="280">
        <v>1475.2810000000006</v>
      </c>
      <c r="P25" s="281">
        <v>1.5139999999999998</v>
      </c>
      <c r="Q25" s="280">
        <v>0</v>
      </c>
      <c r="R25" s="282">
        <f>SUM(N25:Q25)</f>
        <v>7029.365</v>
      </c>
      <c r="S25" s="283">
        <f>R25/$R$9</f>
        <v>0.011507408191607988</v>
      </c>
      <c r="T25" s="284">
        <v>4892.7570000000005</v>
      </c>
      <c r="U25" s="280">
        <v>1401.235</v>
      </c>
      <c r="V25" s="281">
        <v>0</v>
      </c>
      <c r="W25" s="280">
        <v>0</v>
      </c>
      <c r="X25" s="282">
        <f>SUM(T25:W25)</f>
        <v>6293.992</v>
      </c>
      <c r="Y25" s="286">
        <f>IF(ISERROR(R25/X25-1),"         /0",IF(R25/X25&gt;5,"  *  ",(R25/X25-1)))</f>
        <v>0.11683729499497297</v>
      </c>
    </row>
    <row r="26" spans="1:25" ht="19.5" customHeight="1">
      <c r="A26" s="327" t="s">
        <v>219</v>
      </c>
      <c r="B26" s="279">
        <v>446.27</v>
      </c>
      <c r="C26" s="280">
        <v>243.024</v>
      </c>
      <c r="D26" s="281">
        <v>0</v>
      </c>
      <c r="E26" s="280">
        <v>0</v>
      </c>
      <c r="F26" s="282">
        <f>SUM(B26:E26)</f>
        <v>689.294</v>
      </c>
      <c r="G26" s="283">
        <f>F26/$F$9</f>
        <v>0.012223907184180293</v>
      </c>
      <c r="H26" s="284">
        <v>54.222</v>
      </c>
      <c r="I26" s="280">
        <v>39.985</v>
      </c>
      <c r="J26" s="281"/>
      <c r="K26" s="280"/>
      <c r="L26" s="282">
        <f>SUM(H26:K26)</f>
        <v>94.207</v>
      </c>
      <c r="M26" s="285">
        <f>IF(ISERROR(F26/L26-1),"         /0",(F26/L26-1))</f>
        <v>6.316802360758755</v>
      </c>
      <c r="N26" s="279">
        <v>1346.498</v>
      </c>
      <c r="O26" s="280">
        <v>826.492</v>
      </c>
      <c r="P26" s="281"/>
      <c r="Q26" s="280"/>
      <c r="R26" s="282">
        <f>SUM(N26:Q26)</f>
        <v>2172.99</v>
      </c>
      <c r="S26" s="283">
        <f>R26/$R$9</f>
        <v>0.003557289019176304</v>
      </c>
      <c r="T26" s="284">
        <v>3441.9330000000014</v>
      </c>
      <c r="U26" s="280">
        <v>2227.641</v>
      </c>
      <c r="V26" s="281"/>
      <c r="W26" s="280"/>
      <c r="X26" s="282">
        <f>SUM(T26:W26)</f>
        <v>5669.574000000001</v>
      </c>
      <c r="Y26" s="286">
        <f>IF(ISERROR(R26/X26-1),"         /0",IF(R26/X26&gt;5,"  *  ",(R26/X26-1)))</f>
        <v>-0.6167278176455586</v>
      </c>
    </row>
    <row r="27" spans="1:25" ht="19.5" customHeight="1">
      <c r="A27" s="327" t="s">
        <v>172</v>
      </c>
      <c r="B27" s="279">
        <v>439.881</v>
      </c>
      <c r="C27" s="280">
        <v>196.82700000000003</v>
      </c>
      <c r="D27" s="281">
        <v>0</v>
      </c>
      <c r="E27" s="280">
        <v>0</v>
      </c>
      <c r="F27" s="282">
        <f>SUM(B27:E27)</f>
        <v>636.708</v>
      </c>
      <c r="G27" s="283">
        <f>F27/$F$9</f>
        <v>0.0112913495481247</v>
      </c>
      <c r="H27" s="284">
        <v>234.101</v>
      </c>
      <c r="I27" s="280">
        <v>165.642</v>
      </c>
      <c r="J27" s="281"/>
      <c r="K27" s="280"/>
      <c r="L27" s="282">
        <f>SUM(H27:K27)</f>
        <v>399.743</v>
      </c>
      <c r="M27" s="285">
        <f>IF(ISERROR(F27/L27-1),"         /0",(F27/L27-1))</f>
        <v>0.592793369740058</v>
      </c>
      <c r="N27" s="279">
        <v>4644.252999999999</v>
      </c>
      <c r="O27" s="280">
        <v>2007.954</v>
      </c>
      <c r="P27" s="281"/>
      <c r="Q27" s="280"/>
      <c r="R27" s="282">
        <f>SUM(N27:Q27)</f>
        <v>6652.2069999999985</v>
      </c>
      <c r="S27" s="283">
        <f>R27/$R$9</f>
        <v>0.01088998242715693</v>
      </c>
      <c r="T27" s="284">
        <v>1935.1939999999997</v>
      </c>
      <c r="U27" s="280">
        <v>1364.7900000000002</v>
      </c>
      <c r="V27" s="281"/>
      <c r="W27" s="280"/>
      <c r="X27" s="282">
        <f>SUM(T27:W27)</f>
        <v>3299.984</v>
      </c>
      <c r="Y27" s="286">
        <f>IF(ISERROR(R27/X27-1),"         /0",IF(R27/X27&gt;5,"  *  ",(R27/X27-1)))</f>
        <v>1.0158300767518869</v>
      </c>
    </row>
    <row r="28" spans="1:25" ht="19.5" customHeight="1">
      <c r="A28" s="327" t="s">
        <v>205</v>
      </c>
      <c r="B28" s="279">
        <v>590.55</v>
      </c>
      <c r="C28" s="280">
        <v>8.806</v>
      </c>
      <c r="D28" s="281">
        <v>0</v>
      </c>
      <c r="E28" s="280">
        <v>0</v>
      </c>
      <c r="F28" s="282">
        <f t="shared" si="0"/>
        <v>599.356</v>
      </c>
      <c r="G28" s="283">
        <f t="shared" si="1"/>
        <v>0.010628950947319379</v>
      </c>
      <c r="H28" s="284">
        <v>701.691</v>
      </c>
      <c r="I28" s="280">
        <v>21.787</v>
      </c>
      <c r="J28" s="281"/>
      <c r="K28" s="280"/>
      <c r="L28" s="282">
        <f t="shared" si="2"/>
        <v>723.4780000000001</v>
      </c>
      <c r="M28" s="285">
        <f t="shared" si="3"/>
        <v>-0.17156292243855387</v>
      </c>
      <c r="N28" s="279">
        <v>12348.920999999998</v>
      </c>
      <c r="O28" s="280">
        <v>672.4909999999999</v>
      </c>
      <c r="P28" s="281">
        <v>47.401</v>
      </c>
      <c r="Q28" s="280"/>
      <c r="R28" s="282">
        <f t="shared" si="4"/>
        <v>13068.812999999998</v>
      </c>
      <c r="S28" s="283">
        <f t="shared" si="5"/>
        <v>0.021394274699178796</v>
      </c>
      <c r="T28" s="284">
        <v>11777.689999999999</v>
      </c>
      <c r="U28" s="280">
        <v>506.4859999999999</v>
      </c>
      <c r="V28" s="281"/>
      <c r="W28" s="280"/>
      <c r="X28" s="282">
        <f t="shared" si="6"/>
        <v>12284.176</v>
      </c>
      <c r="Y28" s="286">
        <f t="shared" si="7"/>
        <v>0.06387379991950604</v>
      </c>
    </row>
    <row r="29" spans="1:25" ht="19.5" customHeight="1">
      <c r="A29" s="327" t="s">
        <v>183</v>
      </c>
      <c r="B29" s="279">
        <v>198.431</v>
      </c>
      <c r="C29" s="280">
        <v>399.87300000000005</v>
      </c>
      <c r="D29" s="281">
        <v>0</v>
      </c>
      <c r="E29" s="280">
        <v>0</v>
      </c>
      <c r="F29" s="282">
        <f t="shared" si="0"/>
        <v>598.3040000000001</v>
      </c>
      <c r="G29" s="283">
        <f t="shared" si="1"/>
        <v>0.010610294829091517</v>
      </c>
      <c r="H29" s="284">
        <v>211.33499999999998</v>
      </c>
      <c r="I29" s="280">
        <v>417.418</v>
      </c>
      <c r="J29" s="281"/>
      <c r="K29" s="280"/>
      <c r="L29" s="282">
        <f t="shared" si="2"/>
        <v>628.7529999999999</v>
      </c>
      <c r="M29" s="285">
        <f t="shared" si="3"/>
        <v>-0.048427601935895126</v>
      </c>
      <c r="N29" s="279">
        <v>2156.0519999999997</v>
      </c>
      <c r="O29" s="280">
        <v>4031.6530000000002</v>
      </c>
      <c r="P29" s="281"/>
      <c r="Q29" s="280"/>
      <c r="R29" s="282">
        <f t="shared" si="4"/>
        <v>6187.705</v>
      </c>
      <c r="S29" s="283">
        <f t="shared" si="5"/>
        <v>0.010129570338750898</v>
      </c>
      <c r="T29" s="284">
        <v>2160.044</v>
      </c>
      <c r="U29" s="280">
        <v>3848.6120000000005</v>
      </c>
      <c r="V29" s="281"/>
      <c r="W29" s="280"/>
      <c r="X29" s="282">
        <f t="shared" si="6"/>
        <v>6008.656000000001</v>
      </c>
      <c r="Y29" s="286">
        <f t="shared" si="7"/>
        <v>0.02979851068192274</v>
      </c>
    </row>
    <row r="30" spans="1:25" ht="19.5" customHeight="1">
      <c r="A30" s="327" t="s">
        <v>216</v>
      </c>
      <c r="B30" s="279">
        <v>207.099</v>
      </c>
      <c r="C30" s="280">
        <v>286.347</v>
      </c>
      <c r="D30" s="281">
        <v>0</v>
      </c>
      <c r="E30" s="280">
        <v>0</v>
      </c>
      <c r="F30" s="282">
        <f>SUM(B30:E30)</f>
        <v>493.44599999999997</v>
      </c>
      <c r="G30" s="283">
        <f>F30/$F$9</f>
        <v>0.008750748018124383</v>
      </c>
      <c r="H30" s="284">
        <v>189.002</v>
      </c>
      <c r="I30" s="280">
        <v>298.239</v>
      </c>
      <c r="J30" s="281">
        <v>25.922</v>
      </c>
      <c r="K30" s="280"/>
      <c r="L30" s="282">
        <f>SUM(H30:K30)</f>
        <v>513.163</v>
      </c>
      <c r="M30" s="285">
        <f aca="true" t="shared" si="8" ref="M30:M36">IF(ISERROR(F30/L30-1),"         /0",(F30/L30-1))</f>
        <v>-0.03842248954036054</v>
      </c>
      <c r="N30" s="279">
        <v>2744.3979999999997</v>
      </c>
      <c r="O30" s="280">
        <v>3371.3009999999995</v>
      </c>
      <c r="P30" s="281">
        <v>178.132</v>
      </c>
      <c r="Q30" s="280">
        <v>140.414</v>
      </c>
      <c r="R30" s="282">
        <f>SUM(N30:Q30)</f>
        <v>6434.244999999998</v>
      </c>
      <c r="S30" s="283">
        <f>R30/$R$9</f>
        <v>0.010533168162389165</v>
      </c>
      <c r="T30" s="284">
        <v>2112.143</v>
      </c>
      <c r="U30" s="280">
        <v>3319.466</v>
      </c>
      <c r="V30" s="281">
        <v>368.50700000000006</v>
      </c>
      <c r="W30" s="280"/>
      <c r="X30" s="282">
        <f>SUM(T30:W30)</f>
        <v>5800.116</v>
      </c>
      <c r="Y30" s="286">
        <f>IF(ISERROR(R30/X30-1),"         /0",IF(R30/X30&gt;5,"  *  ",(R30/X30-1)))</f>
        <v>0.10933039959890434</v>
      </c>
    </row>
    <row r="31" spans="1:25" ht="19.5" customHeight="1">
      <c r="A31" s="327" t="s">
        <v>204</v>
      </c>
      <c r="B31" s="279">
        <v>0</v>
      </c>
      <c r="C31" s="280">
        <v>0</v>
      </c>
      <c r="D31" s="281">
        <v>302.376</v>
      </c>
      <c r="E31" s="280">
        <v>147.97</v>
      </c>
      <c r="F31" s="282">
        <f aca="true" t="shared" si="9" ref="F31:F36">SUM(B31:E31)</f>
        <v>450.346</v>
      </c>
      <c r="G31" s="283">
        <f aca="true" t="shared" si="10" ref="G31:G36">F31/$F$9</f>
        <v>0.007986414657267956</v>
      </c>
      <c r="H31" s="284">
        <v>0</v>
      </c>
      <c r="I31" s="280">
        <v>0</v>
      </c>
      <c r="J31" s="281"/>
      <c r="K31" s="280"/>
      <c r="L31" s="282">
        <f aca="true" t="shared" si="11" ref="L31:L36">SUM(H31:K31)</f>
        <v>0</v>
      </c>
      <c r="M31" s="285" t="str">
        <f t="shared" si="8"/>
        <v>         /0</v>
      </c>
      <c r="N31" s="279">
        <v>0</v>
      </c>
      <c r="O31" s="280">
        <v>0</v>
      </c>
      <c r="P31" s="281">
        <v>2329.5370000000003</v>
      </c>
      <c r="Q31" s="280">
        <v>1297.905</v>
      </c>
      <c r="R31" s="282">
        <f aca="true" t="shared" si="12" ref="R31:R36">SUM(N31:Q31)</f>
        <v>3627.442</v>
      </c>
      <c r="S31" s="283">
        <f aca="true" t="shared" si="13" ref="S31:S36">R31/$R$9</f>
        <v>0.00593829681420482</v>
      </c>
      <c r="T31" s="284">
        <v>0</v>
      </c>
      <c r="U31" s="280">
        <v>0</v>
      </c>
      <c r="V31" s="281"/>
      <c r="W31" s="280"/>
      <c r="X31" s="282">
        <f aca="true" t="shared" si="14" ref="X31:X36">SUM(T31:W31)</f>
        <v>0</v>
      </c>
      <c r="Y31" s="286" t="str">
        <f aca="true" t="shared" si="15" ref="Y31:Y36">IF(ISERROR(R31/X31-1),"         /0",IF(R31/X31&gt;5,"  *  ",(R31/X31-1)))</f>
        <v>         /0</v>
      </c>
    </row>
    <row r="32" spans="1:25" ht="19.5" customHeight="1">
      <c r="A32" s="327" t="s">
        <v>197</v>
      </c>
      <c r="B32" s="279">
        <v>214.219</v>
      </c>
      <c r="C32" s="280">
        <v>215.308</v>
      </c>
      <c r="D32" s="281">
        <v>0</v>
      </c>
      <c r="E32" s="280">
        <v>0</v>
      </c>
      <c r="F32" s="282">
        <f t="shared" si="9"/>
        <v>429.527</v>
      </c>
      <c r="G32" s="283">
        <f t="shared" si="10"/>
        <v>0.007617211496254731</v>
      </c>
      <c r="H32" s="284">
        <v>408.062</v>
      </c>
      <c r="I32" s="280">
        <v>332.411</v>
      </c>
      <c r="J32" s="281"/>
      <c r="K32" s="280"/>
      <c r="L32" s="282">
        <f t="shared" si="11"/>
        <v>740.473</v>
      </c>
      <c r="M32" s="285">
        <f t="shared" si="8"/>
        <v>-0.4199288832948669</v>
      </c>
      <c r="N32" s="279">
        <v>2693.049</v>
      </c>
      <c r="O32" s="280">
        <v>2412.722</v>
      </c>
      <c r="P32" s="281">
        <v>11.395</v>
      </c>
      <c r="Q32" s="280"/>
      <c r="R32" s="282">
        <f t="shared" si="12"/>
        <v>5117.166000000001</v>
      </c>
      <c r="S32" s="283">
        <f t="shared" si="13"/>
        <v>0.008377046567679711</v>
      </c>
      <c r="T32" s="284">
        <v>3258.2999999999997</v>
      </c>
      <c r="U32" s="280">
        <v>2914.6200000000003</v>
      </c>
      <c r="V32" s="281">
        <v>0</v>
      </c>
      <c r="W32" s="280">
        <v>0</v>
      </c>
      <c r="X32" s="282">
        <f t="shared" si="14"/>
        <v>6172.92</v>
      </c>
      <c r="Y32" s="286">
        <f t="shared" si="15"/>
        <v>-0.1710299177698721</v>
      </c>
    </row>
    <row r="33" spans="1:25" ht="19.5" customHeight="1">
      <c r="A33" s="327" t="s">
        <v>195</v>
      </c>
      <c r="B33" s="279">
        <v>138.082</v>
      </c>
      <c r="C33" s="280">
        <v>251.488</v>
      </c>
      <c r="D33" s="281">
        <v>0</v>
      </c>
      <c r="E33" s="280">
        <v>0</v>
      </c>
      <c r="F33" s="282">
        <f t="shared" si="9"/>
        <v>389.57</v>
      </c>
      <c r="G33" s="283">
        <f t="shared" si="10"/>
        <v>0.0069086159486969525</v>
      </c>
      <c r="H33" s="284">
        <v>57.353</v>
      </c>
      <c r="I33" s="280">
        <v>270.96</v>
      </c>
      <c r="J33" s="281"/>
      <c r="K33" s="280"/>
      <c r="L33" s="282">
        <f t="shared" si="11"/>
        <v>328.313</v>
      </c>
      <c r="M33" s="285">
        <f t="shared" si="8"/>
        <v>0.18658109791570854</v>
      </c>
      <c r="N33" s="279">
        <v>886.462</v>
      </c>
      <c r="O33" s="280">
        <v>2786.0769999999998</v>
      </c>
      <c r="P33" s="281"/>
      <c r="Q33" s="280"/>
      <c r="R33" s="282">
        <f t="shared" si="12"/>
        <v>3672.5389999999998</v>
      </c>
      <c r="S33" s="283">
        <f t="shared" si="13"/>
        <v>0.006012122769638482</v>
      </c>
      <c r="T33" s="284">
        <v>394.98599999999993</v>
      </c>
      <c r="U33" s="280">
        <v>3453.787</v>
      </c>
      <c r="V33" s="281"/>
      <c r="W33" s="280"/>
      <c r="X33" s="282">
        <f t="shared" si="14"/>
        <v>3848.7729999999997</v>
      </c>
      <c r="Y33" s="286">
        <f t="shared" si="15"/>
        <v>-0.045789658158587154</v>
      </c>
    </row>
    <row r="34" spans="1:25" ht="19.5" customHeight="1">
      <c r="A34" s="327" t="s">
        <v>198</v>
      </c>
      <c r="B34" s="279">
        <v>163.668</v>
      </c>
      <c r="C34" s="280">
        <v>219.837</v>
      </c>
      <c r="D34" s="281">
        <v>0</v>
      </c>
      <c r="E34" s="280">
        <v>0</v>
      </c>
      <c r="F34" s="282">
        <f t="shared" si="9"/>
        <v>383.505</v>
      </c>
      <c r="G34" s="283">
        <f t="shared" si="10"/>
        <v>0.006801059525643722</v>
      </c>
      <c r="H34" s="284">
        <v>95.16</v>
      </c>
      <c r="I34" s="280">
        <v>135.838</v>
      </c>
      <c r="J34" s="281"/>
      <c r="K34" s="280"/>
      <c r="L34" s="282">
        <f t="shared" si="11"/>
        <v>230.998</v>
      </c>
      <c r="M34" s="285">
        <f t="shared" si="8"/>
        <v>0.6602091793002538</v>
      </c>
      <c r="N34" s="279">
        <v>1703.4899999999998</v>
      </c>
      <c r="O34" s="280">
        <v>1889.7259999999999</v>
      </c>
      <c r="P34" s="281"/>
      <c r="Q34" s="280"/>
      <c r="R34" s="282">
        <f t="shared" si="12"/>
        <v>3593.2159999999994</v>
      </c>
      <c r="S34" s="283">
        <f t="shared" si="13"/>
        <v>0.005882267208007677</v>
      </c>
      <c r="T34" s="284">
        <v>882.922</v>
      </c>
      <c r="U34" s="280">
        <v>1323.936</v>
      </c>
      <c r="V34" s="281"/>
      <c r="W34" s="280"/>
      <c r="X34" s="282">
        <f t="shared" si="14"/>
        <v>2206.858</v>
      </c>
      <c r="Y34" s="286">
        <f t="shared" si="15"/>
        <v>0.628204442696358</v>
      </c>
    </row>
    <row r="35" spans="1:25" ht="19.5" customHeight="1">
      <c r="A35" s="327" t="s">
        <v>194</v>
      </c>
      <c r="B35" s="279">
        <v>28.644</v>
      </c>
      <c r="C35" s="280">
        <v>344.40999999999997</v>
      </c>
      <c r="D35" s="281">
        <v>0</v>
      </c>
      <c r="E35" s="280">
        <v>0</v>
      </c>
      <c r="F35" s="282">
        <f t="shared" si="9"/>
        <v>373.054</v>
      </c>
      <c r="G35" s="283">
        <f t="shared" si="10"/>
        <v>0.006615721986100553</v>
      </c>
      <c r="H35" s="284">
        <v>10.041</v>
      </c>
      <c r="I35" s="280">
        <v>223.61599999999999</v>
      </c>
      <c r="J35" s="281"/>
      <c r="K35" s="280"/>
      <c r="L35" s="282">
        <f t="shared" si="11"/>
        <v>233.65699999999998</v>
      </c>
      <c r="M35" s="285">
        <f t="shared" si="8"/>
        <v>0.5965881612791399</v>
      </c>
      <c r="N35" s="279">
        <v>246.664</v>
      </c>
      <c r="O35" s="280">
        <v>2782.4700000000003</v>
      </c>
      <c r="P35" s="281"/>
      <c r="Q35" s="280"/>
      <c r="R35" s="282">
        <f t="shared" si="12"/>
        <v>3029.134</v>
      </c>
      <c r="S35" s="283">
        <f t="shared" si="13"/>
        <v>0.004958837875836334</v>
      </c>
      <c r="T35" s="284">
        <v>253.69700000000003</v>
      </c>
      <c r="U35" s="280">
        <v>2573.463</v>
      </c>
      <c r="V35" s="281"/>
      <c r="W35" s="280"/>
      <c r="X35" s="282">
        <f t="shared" si="14"/>
        <v>2827.1600000000003</v>
      </c>
      <c r="Y35" s="286">
        <f t="shared" si="15"/>
        <v>0.07144059763154531</v>
      </c>
    </row>
    <row r="36" spans="1:25" ht="19.5" customHeight="1">
      <c r="A36" s="327" t="s">
        <v>177</v>
      </c>
      <c r="B36" s="279">
        <v>123.273</v>
      </c>
      <c r="C36" s="280">
        <v>221.538</v>
      </c>
      <c r="D36" s="281">
        <v>0</v>
      </c>
      <c r="E36" s="280">
        <v>0</v>
      </c>
      <c r="F36" s="282">
        <f t="shared" si="9"/>
        <v>344.81100000000004</v>
      </c>
      <c r="G36" s="283">
        <f t="shared" si="10"/>
        <v>0.006114861960330994</v>
      </c>
      <c r="H36" s="284">
        <v>149.667</v>
      </c>
      <c r="I36" s="280">
        <v>219.90099999999998</v>
      </c>
      <c r="J36" s="281"/>
      <c r="K36" s="280"/>
      <c r="L36" s="282">
        <f t="shared" si="11"/>
        <v>369.568</v>
      </c>
      <c r="M36" s="285">
        <f t="shared" si="8"/>
        <v>-0.06698902502381143</v>
      </c>
      <c r="N36" s="279">
        <v>1415.5169999999996</v>
      </c>
      <c r="O36" s="280">
        <v>2805.868</v>
      </c>
      <c r="P36" s="281">
        <v>0</v>
      </c>
      <c r="Q36" s="280">
        <v>0.3</v>
      </c>
      <c r="R36" s="282">
        <f t="shared" si="12"/>
        <v>4221.6849999999995</v>
      </c>
      <c r="S36" s="283">
        <f t="shared" si="13"/>
        <v>0.006911101152293068</v>
      </c>
      <c r="T36" s="284">
        <v>1706.9059999999997</v>
      </c>
      <c r="U36" s="280">
        <v>2821.9510000000005</v>
      </c>
      <c r="V36" s="281">
        <v>0.6</v>
      </c>
      <c r="W36" s="280">
        <v>0.6</v>
      </c>
      <c r="X36" s="282">
        <f t="shared" si="14"/>
        <v>4530.057000000001</v>
      </c>
      <c r="Y36" s="286">
        <f t="shared" si="15"/>
        <v>-0.06807243264268004</v>
      </c>
    </row>
    <row r="37" spans="1:25" ht="19.5" customHeight="1">
      <c r="A37" s="327" t="s">
        <v>191</v>
      </c>
      <c r="B37" s="279">
        <v>90.096</v>
      </c>
      <c r="C37" s="280">
        <v>192.148</v>
      </c>
      <c r="D37" s="281">
        <v>0</v>
      </c>
      <c r="E37" s="280">
        <v>0</v>
      </c>
      <c r="F37" s="282">
        <f aca="true" t="shared" si="16" ref="F37:F43">SUM(B37:E37)</f>
        <v>282.244</v>
      </c>
      <c r="G37" s="283">
        <f aca="true" t="shared" si="17" ref="G37:G43">F37/$F$9</f>
        <v>0.00500530174249563</v>
      </c>
      <c r="H37" s="284">
        <v>92.668</v>
      </c>
      <c r="I37" s="280">
        <v>207.23</v>
      </c>
      <c r="J37" s="281"/>
      <c r="K37" s="280"/>
      <c r="L37" s="282">
        <f aca="true" t="shared" si="18" ref="L37:L43">SUM(H37:K37)</f>
        <v>299.898</v>
      </c>
      <c r="M37" s="285">
        <f aca="true" t="shared" si="19" ref="M37:M43">IF(ISERROR(F37/L37-1),"         /0",(F37/L37-1))</f>
        <v>-0.058866681338321625</v>
      </c>
      <c r="N37" s="279">
        <v>1135.852</v>
      </c>
      <c r="O37" s="280">
        <v>1890.911</v>
      </c>
      <c r="P37" s="281"/>
      <c r="Q37" s="280"/>
      <c r="R37" s="282">
        <f aca="true" t="shared" si="20" ref="R37:R43">SUM(N37:Q37)</f>
        <v>3026.763</v>
      </c>
      <c r="S37" s="283">
        <f aca="true" t="shared" si="21" ref="S37:S43">R37/$R$9</f>
        <v>0.004954956434934872</v>
      </c>
      <c r="T37" s="284">
        <v>1107.5500000000002</v>
      </c>
      <c r="U37" s="280">
        <v>1748.248</v>
      </c>
      <c r="V37" s="281"/>
      <c r="W37" s="280"/>
      <c r="X37" s="282">
        <f aca="true" t="shared" si="22" ref="X37:X43">SUM(T37:W37)</f>
        <v>2855.7980000000002</v>
      </c>
      <c r="Y37" s="286">
        <f aca="true" t="shared" si="23" ref="Y37:Y43">IF(ISERROR(R37/X37-1),"         /0",IF(R37/X37&gt;5,"  *  ",(R37/X37-1)))</f>
        <v>0.05986592889272968</v>
      </c>
    </row>
    <row r="38" spans="1:25" ht="19.5" customHeight="1">
      <c r="A38" s="327" t="s">
        <v>209</v>
      </c>
      <c r="B38" s="279">
        <v>0</v>
      </c>
      <c r="C38" s="280">
        <v>0</v>
      </c>
      <c r="D38" s="281">
        <v>132.43</v>
      </c>
      <c r="E38" s="280">
        <v>112.724</v>
      </c>
      <c r="F38" s="282">
        <f>SUM(B38:E38)</f>
        <v>245.154</v>
      </c>
      <c r="G38" s="283">
        <f>F38/$F$9</f>
        <v>0.004347549437294588</v>
      </c>
      <c r="H38" s="284"/>
      <c r="I38" s="280"/>
      <c r="J38" s="281">
        <v>262.322</v>
      </c>
      <c r="K38" s="280">
        <v>247.985</v>
      </c>
      <c r="L38" s="282">
        <f>SUM(H38:K38)</f>
        <v>510.307</v>
      </c>
      <c r="M38" s="285">
        <f>IF(ISERROR(F38/L38-1),"         /0",(F38/L38-1))</f>
        <v>-0.5195950672830276</v>
      </c>
      <c r="N38" s="279"/>
      <c r="O38" s="280"/>
      <c r="P38" s="281">
        <v>1899.7969999999998</v>
      </c>
      <c r="Q38" s="280">
        <v>1501.7510000000004</v>
      </c>
      <c r="R38" s="282">
        <f>SUM(N38:Q38)</f>
        <v>3401.5480000000002</v>
      </c>
      <c r="S38" s="283">
        <f>R38/$R$9</f>
        <v>0.0055684974843883865</v>
      </c>
      <c r="T38" s="284"/>
      <c r="U38" s="280"/>
      <c r="V38" s="281">
        <v>3449.032</v>
      </c>
      <c r="W38" s="280">
        <v>2583.3900000000003</v>
      </c>
      <c r="X38" s="282">
        <f>SUM(T38:W38)</f>
        <v>6032.4220000000005</v>
      </c>
      <c r="Y38" s="286">
        <f>IF(ISERROR(R38/X38-1),"         /0",IF(R38/X38&gt;5,"  *  ",(R38/X38-1)))</f>
        <v>-0.43612234024741636</v>
      </c>
    </row>
    <row r="39" spans="1:25" ht="19.5" customHeight="1">
      <c r="A39" s="327" t="s">
        <v>188</v>
      </c>
      <c r="B39" s="279">
        <v>51.70099999999999</v>
      </c>
      <c r="C39" s="280">
        <v>16.95</v>
      </c>
      <c r="D39" s="281">
        <v>117.262</v>
      </c>
      <c r="E39" s="280">
        <v>19.878</v>
      </c>
      <c r="F39" s="282">
        <f t="shared" si="16"/>
        <v>205.791</v>
      </c>
      <c r="G39" s="283">
        <f t="shared" si="17"/>
        <v>0.0036494878576335305</v>
      </c>
      <c r="H39" s="284">
        <v>124.481</v>
      </c>
      <c r="I39" s="280">
        <v>47.846000000000004</v>
      </c>
      <c r="J39" s="281">
        <v>592.803</v>
      </c>
      <c r="K39" s="280">
        <v>371.375</v>
      </c>
      <c r="L39" s="282">
        <f t="shared" si="18"/>
        <v>1136.505</v>
      </c>
      <c r="M39" s="285">
        <f t="shared" si="19"/>
        <v>-0.8189264455501736</v>
      </c>
      <c r="N39" s="279">
        <v>1010.1719999999999</v>
      </c>
      <c r="O39" s="280">
        <v>445.25399999999985</v>
      </c>
      <c r="P39" s="281">
        <v>4914.618999999999</v>
      </c>
      <c r="Q39" s="280">
        <v>1746.0769999999995</v>
      </c>
      <c r="R39" s="282">
        <f t="shared" si="20"/>
        <v>8116.121999999998</v>
      </c>
      <c r="S39" s="283">
        <f t="shared" si="21"/>
        <v>0.013286481607782464</v>
      </c>
      <c r="T39" s="284">
        <v>565.711</v>
      </c>
      <c r="U39" s="280">
        <v>219.102</v>
      </c>
      <c r="V39" s="281">
        <v>1872.4649999999997</v>
      </c>
      <c r="W39" s="280">
        <v>1237.6800000000003</v>
      </c>
      <c r="X39" s="282">
        <f t="shared" si="22"/>
        <v>3894.958</v>
      </c>
      <c r="Y39" s="286">
        <f t="shared" si="23"/>
        <v>1.0837508389050656</v>
      </c>
    </row>
    <row r="40" spans="1:25" ht="19.5" customHeight="1">
      <c r="A40" s="327" t="s">
        <v>207</v>
      </c>
      <c r="B40" s="279">
        <v>190.985</v>
      </c>
      <c r="C40" s="280">
        <v>0</v>
      </c>
      <c r="D40" s="281">
        <v>0</v>
      </c>
      <c r="E40" s="280">
        <v>0</v>
      </c>
      <c r="F40" s="282">
        <f t="shared" si="16"/>
        <v>190.985</v>
      </c>
      <c r="G40" s="283">
        <f t="shared" si="17"/>
        <v>0.0033869189541337564</v>
      </c>
      <c r="H40" s="284"/>
      <c r="I40" s="280"/>
      <c r="J40" s="281"/>
      <c r="K40" s="280"/>
      <c r="L40" s="282">
        <f t="shared" si="18"/>
        <v>0</v>
      </c>
      <c r="M40" s="285" t="str">
        <f t="shared" si="19"/>
        <v>         /0</v>
      </c>
      <c r="N40" s="279">
        <v>684.587</v>
      </c>
      <c r="O40" s="280">
        <v>84.184</v>
      </c>
      <c r="P40" s="281"/>
      <c r="Q40" s="280"/>
      <c r="R40" s="282">
        <f t="shared" si="20"/>
        <v>768.771</v>
      </c>
      <c r="S40" s="283">
        <f t="shared" si="21"/>
        <v>0.001258515058311905</v>
      </c>
      <c r="T40" s="284">
        <v>48.155</v>
      </c>
      <c r="U40" s="280">
        <v>0</v>
      </c>
      <c r="V40" s="281">
        <v>48.155</v>
      </c>
      <c r="W40" s="280"/>
      <c r="X40" s="282">
        <f t="shared" si="22"/>
        <v>96.31</v>
      </c>
      <c r="Y40" s="286" t="str">
        <f t="shared" si="23"/>
        <v>  *  </v>
      </c>
    </row>
    <row r="41" spans="1:25" ht="19.5" customHeight="1">
      <c r="A41" s="327" t="s">
        <v>185</v>
      </c>
      <c r="B41" s="279">
        <v>137.204</v>
      </c>
      <c r="C41" s="280">
        <v>23.79</v>
      </c>
      <c r="D41" s="281">
        <v>0</v>
      </c>
      <c r="E41" s="280">
        <v>0</v>
      </c>
      <c r="F41" s="282">
        <f t="shared" si="16"/>
        <v>160.994</v>
      </c>
      <c r="G41" s="283">
        <f t="shared" si="17"/>
        <v>0.002855059979065424</v>
      </c>
      <c r="H41" s="284">
        <v>100.17</v>
      </c>
      <c r="I41" s="280">
        <v>21.531000000000002</v>
      </c>
      <c r="J41" s="281"/>
      <c r="K41" s="280"/>
      <c r="L41" s="282">
        <f t="shared" si="18"/>
        <v>121.70100000000001</v>
      </c>
      <c r="M41" s="285">
        <f t="shared" si="19"/>
        <v>0.3228650545188616</v>
      </c>
      <c r="N41" s="279">
        <v>991.3169999999999</v>
      </c>
      <c r="O41" s="280">
        <v>242.16</v>
      </c>
      <c r="P41" s="281"/>
      <c r="Q41" s="280"/>
      <c r="R41" s="282">
        <f t="shared" si="20"/>
        <v>1233.4769999999999</v>
      </c>
      <c r="S41" s="283">
        <f t="shared" si="21"/>
        <v>0.002019261104517982</v>
      </c>
      <c r="T41" s="284">
        <v>716.9890000000001</v>
      </c>
      <c r="U41" s="280">
        <v>227.42900000000003</v>
      </c>
      <c r="V41" s="281"/>
      <c r="W41" s="280"/>
      <c r="X41" s="282">
        <f t="shared" si="22"/>
        <v>944.4180000000001</v>
      </c>
      <c r="Y41" s="286">
        <f t="shared" si="23"/>
        <v>0.3060710405773712</v>
      </c>
    </row>
    <row r="42" spans="1:25" ht="19.5" customHeight="1">
      <c r="A42" s="327" t="s">
        <v>199</v>
      </c>
      <c r="B42" s="279">
        <v>88.813</v>
      </c>
      <c r="C42" s="280">
        <v>70.218</v>
      </c>
      <c r="D42" s="281">
        <v>0</v>
      </c>
      <c r="E42" s="280">
        <v>0</v>
      </c>
      <c r="F42" s="282">
        <f t="shared" si="16"/>
        <v>159.031</v>
      </c>
      <c r="G42" s="283">
        <f t="shared" si="17"/>
        <v>0.002820248229938715</v>
      </c>
      <c r="H42" s="284">
        <v>110.893</v>
      </c>
      <c r="I42" s="280">
        <v>94.515</v>
      </c>
      <c r="J42" s="281">
        <v>160.187</v>
      </c>
      <c r="K42" s="280">
        <v>142.053</v>
      </c>
      <c r="L42" s="282">
        <f t="shared" si="18"/>
        <v>507.648</v>
      </c>
      <c r="M42" s="285">
        <f t="shared" si="19"/>
        <v>-0.6867297812657589</v>
      </c>
      <c r="N42" s="279">
        <v>1121.91</v>
      </c>
      <c r="O42" s="280">
        <v>1076.712</v>
      </c>
      <c r="P42" s="281">
        <v>36.734</v>
      </c>
      <c r="Q42" s="280">
        <v>17.439</v>
      </c>
      <c r="R42" s="282">
        <f t="shared" si="20"/>
        <v>2252.795</v>
      </c>
      <c r="S42" s="283">
        <f t="shared" si="21"/>
        <v>0.003687933637962109</v>
      </c>
      <c r="T42" s="284">
        <v>576.006</v>
      </c>
      <c r="U42" s="280">
        <v>957.0459999999999</v>
      </c>
      <c r="V42" s="281">
        <v>2240.0559999999996</v>
      </c>
      <c r="W42" s="280">
        <v>1307.598</v>
      </c>
      <c r="X42" s="282">
        <f t="shared" si="22"/>
        <v>5080.705999999999</v>
      </c>
      <c r="Y42" s="286">
        <f t="shared" si="23"/>
        <v>-0.5565980397212513</v>
      </c>
    </row>
    <row r="43" spans="1:25" ht="19.5" customHeight="1">
      <c r="A43" s="327" t="s">
        <v>178</v>
      </c>
      <c r="B43" s="279">
        <v>122.83700000000002</v>
      </c>
      <c r="C43" s="280">
        <v>18.861</v>
      </c>
      <c r="D43" s="281">
        <v>0</v>
      </c>
      <c r="E43" s="280">
        <v>0</v>
      </c>
      <c r="F43" s="282">
        <f t="shared" si="16"/>
        <v>141.698</v>
      </c>
      <c r="G43" s="283">
        <f t="shared" si="17"/>
        <v>0.0025128656279961516</v>
      </c>
      <c r="H43" s="284">
        <v>124.131</v>
      </c>
      <c r="I43" s="280">
        <v>19.811</v>
      </c>
      <c r="J43" s="281"/>
      <c r="K43" s="280"/>
      <c r="L43" s="282">
        <f t="shared" si="18"/>
        <v>143.942</v>
      </c>
      <c r="M43" s="285">
        <f t="shared" si="19"/>
        <v>-0.015589612482805548</v>
      </c>
      <c r="N43" s="279">
        <v>1342.7069999999997</v>
      </c>
      <c r="O43" s="280">
        <v>212.61600000000004</v>
      </c>
      <c r="P43" s="281"/>
      <c r="Q43" s="280"/>
      <c r="R43" s="282">
        <f t="shared" si="20"/>
        <v>1555.3229999999996</v>
      </c>
      <c r="S43" s="283">
        <f t="shared" si="21"/>
        <v>0.0025461384678127125</v>
      </c>
      <c r="T43" s="284">
        <v>1002.9420000000002</v>
      </c>
      <c r="U43" s="280">
        <v>145.37400000000002</v>
      </c>
      <c r="V43" s="281"/>
      <c r="W43" s="280"/>
      <c r="X43" s="282">
        <f t="shared" si="22"/>
        <v>1148.3160000000003</v>
      </c>
      <c r="Y43" s="286">
        <f t="shared" si="23"/>
        <v>0.35443815117093136</v>
      </c>
    </row>
    <row r="44" spans="1:25" ht="19.5" customHeight="1">
      <c r="A44" s="327" t="s">
        <v>180</v>
      </c>
      <c r="B44" s="279">
        <v>116.977</v>
      </c>
      <c r="C44" s="280">
        <v>22.634</v>
      </c>
      <c r="D44" s="281">
        <v>0</v>
      </c>
      <c r="E44" s="280">
        <v>0</v>
      </c>
      <c r="F44" s="282">
        <f aca="true" t="shared" si="24" ref="F44:F49">SUM(B44:E44)</f>
        <v>139.611</v>
      </c>
      <c r="G44" s="283">
        <f aca="true" t="shared" si="25" ref="G44:G49">F44/$F$9</f>
        <v>0.00247585486873612</v>
      </c>
      <c r="H44" s="284">
        <v>125.42399999999999</v>
      </c>
      <c r="I44" s="280">
        <v>15.433</v>
      </c>
      <c r="J44" s="281"/>
      <c r="K44" s="280"/>
      <c r="L44" s="282">
        <f aca="true" t="shared" si="26" ref="L44:L49">SUM(H44:K44)</f>
        <v>140.857</v>
      </c>
      <c r="M44" s="285">
        <f aca="true" t="shared" si="27" ref="M44:M49">IF(ISERROR(F44/L44-1),"         /0",(F44/L44-1))</f>
        <v>-0.008845850756440954</v>
      </c>
      <c r="N44" s="279">
        <v>1220.7889999999998</v>
      </c>
      <c r="O44" s="280">
        <v>257.475</v>
      </c>
      <c r="P44" s="281"/>
      <c r="Q44" s="280"/>
      <c r="R44" s="282">
        <f aca="true" t="shared" si="28" ref="R44:R49">SUM(N44:Q44)</f>
        <v>1478.2639999999997</v>
      </c>
      <c r="S44" s="283">
        <f aca="true" t="shared" si="29" ref="S44:S49">R44/$R$9</f>
        <v>0.0024199891829431515</v>
      </c>
      <c r="T44" s="284">
        <v>1029.02</v>
      </c>
      <c r="U44" s="280">
        <v>157.351</v>
      </c>
      <c r="V44" s="281"/>
      <c r="W44" s="280"/>
      <c r="X44" s="282">
        <f aca="true" t="shared" si="30" ref="X44:X49">SUM(T44:W44)</f>
        <v>1186.371</v>
      </c>
      <c r="Y44" s="286">
        <f aca="true" t="shared" si="31" ref="Y44:Y49">IF(ISERROR(R44/X44-1),"         /0",IF(R44/X44&gt;5,"  *  ",(R44/X44-1)))</f>
        <v>0.24603854949252768</v>
      </c>
    </row>
    <row r="45" spans="1:25" ht="19.5" customHeight="1">
      <c r="A45" s="327" t="s">
        <v>187</v>
      </c>
      <c r="B45" s="279">
        <v>118.7</v>
      </c>
      <c r="C45" s="280">
        <v>13.603</v>
      </c>
      <c r="D45" s="281">
        <v>0</v>
      </c>
      <c r="E45" s="280">
        <v>0</v>
      </c>
      <c r="F45" s="282">
        <f t="shared" si="24"/>
        <v>132.303</v>
      </c>
      <c r="G45" s="283">
        <f t="shared" si="25"/>
        <v>0.0023462551424916008</v>
      </c>
      <c r="H45" s="284">
        <v>90.083</v>
      </c>
      <c r="I45" s="280">
        <v>4.174</v>
      </c>
      <c r="J45" s="281"/>
      <c r="K45" s="280"/>
      <c r="L45" s="282">
        <f t="shared" si="26"/>
        <v>94.257</v>
      </c>
      <c r="M45" s="285">
        <f t="shared" si="27"/>
        <v>0.40364110888315974</v>
      </c>
      <c r="N45" s="279">
        <v>1214.833000000001</v>
      </c>
      <c r="O45" s="280">
        <v>101.27499999999999</v>
      </c>
      <c r="P45" s="281"/>
      <c r="Q45" s="280"/>
      <c r="R45" s="282">
        <f t="shared" si="28"/>
        <v>1316.108000000001</v>
      </c>
      <c r="S45" s="283">
        <f t="shared" si="29"/>
        <v>0.0021545320210631853</v>
      </c>
      <c r="T45" s="284">
        <v>623.0050000000002</v>
      </c>
      <c r="U45" s="280">
        <v>57.63099999999999</v>
      </c>
      <c r="V45" s="281"/>
      <c r="W45" s="280"/>
      <c r="X45" s="282">
        <f t="shared" si="30"/>
        <v>680.6360000000002</v>
      </c>
      <c r="Y45" s="286">
        <f t="shared" si="31"/>
        <v>0.9336444149295668</v>
      </c>
    </row>
    <row r="46" spans="1:25" ht="19.5" customHeight="1">
      <c r="A46" s="327" t="s">
        <v>181</v>
      </c>
      <c r="B46" s="279">
        <v>77.965</v>
      </c>
      <c r="C46" s="280">
        <v>53.28</v>
      </c>
      <c r="D46" s="281">
        <v>0</v>
      </c>
      <c r="E46" s="280">
        <v>0</v>
      </c>
      <c r="F46" s="282">
        <f t="shared" si="24"/>
        <v>131.245</v>
      </c>
      <c r="G46" s="283">
        <f t="shared" si="25"/>
        <v>0.0023274926205476077</v>
      </c>
      <c r="H46" s="284">
        <v>66.573</v>
      </c>
      <c r="I46" s="280">
        <v>23.557000000000002</v>
      </c>
      <c r="J46" s="281"/>
      <c r="K46" s="280"/>
      <c r="L46" s="282">
        <f t="shared" si="26"/>
        <v>90.13</v>
      </c>
      <c r="M46" s="285">
        <f t="shared" si="27"/>
        <v>0.4561744147342728</v>
      </c>
      <c r="N46" s="279">
        <v>751.2669999999998</v>
      </c>
      <c r="O46" s="280">
        <v>348.197</v>
      </c>
      <c r="P46" s="281"/>
      <c r="Q46" s="280"/>
      <c r="R46" s="282">
        <f t="shared" si="28"/>
        <v>1099.464</v>
      </c>
      <c r="S46" s="283">
        <f t="shared" si="29"/>
        <v>0.0017998753856113723</v>
      </c>
      <c r="T46" s="284">
        <v>426.85699999999997</v>
      </c>
      <c r="U46" s="280">
        <v>141.37500000000003</v>
      </c>
      <c r="V46" s="281">
        <v>0</v>
      </c>
      <c r="W46" s="280"/>
      <c r="X46" s="282">
        <f t="shared" si="30"/>
        <v>568.232</v>
      </c>
      <c r="Y46" s="286">
        <f t="shared" si="31"/>
        <v>0.9348857508904813</v>
      </c>
    </row>
    <row r="47" spans="1:25" ht="19.5" customHeight="1">
      <c r="A47" s="327" t="s">
        <v>201</v>
      </c>
      <c r="B47" s="279">
        <v>46.606</v>
      </c>
      <c r="C47" s="280">
        <v>81.509</v>
      </c>
      <c r="D47" s="281">
        <v>0</v>
      </c>
      <c r="E47" s="280">
        <v>0</v>
      </c>
      <c r="F47" s="282">
        <f t="shared" si="24"/>
        <v>128.115</v>
      </c>
      <c r="G47" s="283">
        <f t="shared" si="25"/>
        <v>0.0022719853486339045</v>
      </c>
      <c r="H47" s="284">
        <v>42.698</v>
      </c>
      <c r="I47" s="280">
        <v>58.45</v>
      </c>
      <c r="J47" s="281"/>
      <c r="K47" s="280"/>
      <c r="L47" s="282">
        <f t="shared" si="26"/>
        <v>101.148</v>
      </c>
      <c r="M47" s="285">
        <f t="shared" si="27"/>
        <v>0.2666093249495789</v>
      </c>
      <c r="N47" s="279">
        <v>720.504</v>
      </c>
      <c r="O47" s="280">
        <v>681.899</v>
      </c>
      <c r="P47" s="281"/>
      <c r="Q47" s="280"/>
      <c r="R47" s="282">
        <f t="shared" si="28"/>
        <v>1402.403</v>
      </c>
      <c r="S47" s="283">
        <f t="shared" si="29"/>
        <v>0.002295801081624815</v>
      </c>
      <c r="T47" s="284">
        <v>463.083</v>
      </c>
      <c r="U47" s="280">
        <v>438.19599999999997</v>
      </c>
      <c r="V47" s="281"/>
      <c r="W47" s="280"/>
      <c r="X47" s="282">
        <f t="shared" si="30"/>
        <v>901.279</v>
      </c>
      <c r="Y47" s="286">
        <f t="shared" si="31"/>
        <v>0.556014286364156</v>
      </c>
    </row>
    <row r="48" spans="1:25" ht="19.5" customHeight="1">
      <c r="A48" s="327" t="s">
        <v>211</v>
      </c>
      <c r="B48" s="279">
        <v>80.392</v>
      </c>
      <c r="C48" s="280">
        <v>24.107</v>
      </c>
      <c r="D48" s="281">
        <v>0</v>
      </c>
      <c r="E48" s="280">
        <v>0</v>
      </c>
      <c r="F48" s="282">
        <f t="shared" si="24"/>
        <v>104.499</v>
      </c>
      <c r="G48" s="283">
        <f t="shared" si="25"/>
        <v>0.0018531803219521083</v>
      </c>
      <c r="H48" s="284">
        <v>105.052</v>
      </c>
      <c r="I48" s="280">
        <v>70.408</v>
      </c>
      <c r="J48" s="281"/>
      <c r="K48" s="280"/>
      <c r="L48" s="282">
        <f t="shared" si="26"/>
        <v>175.46</v>
      </c>
      <c r="M48" s="285">
        <f t="shared" si="27"/>
        <v>-0.4044283597401117</v>
      </c>
      <c r="N48" s="279">
        <v>641.692</v>
      </c>
      <c r="O48" s="280">
        <v>334.212</v>
      </c>
      <c r="P48" s="281"/>
      <c r="Q48" s="280"/>
      <c r="R48" s="282">
        <f t="shared" si="28"/>
        <v>975.904</v>
      </c>
      <c r="S48" s="283">
        <f t="shared" si="29"/>
        <v>0.0015976017298608056</v>
      </c>
      <c r="T48" s="284">
        <v>857.557</v>
      </c>
      <c r="U48" s="280">
        <v>577.377</v>
      </c>
      <c r="V48" s="281"/>
      <c r="W48" s="280"/>
      <c r="X48" s="282">
        <f t="shared" si="30"/>
        <v>1434.934</v>
      </c>
      <c r="Y48" s="286">
        <f t="shared" si="31"/>
        <v>-0.3198962460991237</v>
      </c>
    </row>
    <row r="49" spans="1:25" ht="19.5" customHeight="1" thickBot="1">
      <c r="A49" s="329" t="s">
        <v>170</v>
      </c>
      <c r="B49" s="331">
        <v>292.95099999999996</v>
      </c>
      <c r="C49" s="332">
        <v>23.709</v>
      </c>
      <c r="D49" s="333">
        <v>139.732</v>
      </c>
      <c r="E49" s="332">
        <v>8.825</v>
      </c>
      <c r="F49" s="334">
        <f t="shared" si="24"/>
        <v>465.2169999999999</v>
      </c>
      <c r="G49" s="335">
        <f t="shared" si="25"/>
        <v>0.008250136267692455</v>
      </c>
      <c r="H49" s="336">
        <v>401.342</v>
      </c>
      <c r="I49" s="332">
        <v>52.836999999999996</v>
      </c>
      <c r="J49" s="333">
        <v>3384.2789999999995</v>
      </c>
      <c r="K49" s="332">
        <v>1858.36</v>
      </c>
      <c r="L49" s="334">
        <f t="shared" si="26"/>
        <v>5696.817999999999</v>
      </c>
      <c r="M49" s="337">
        <f t="shared" si="27"/>
        <v>-0.9183373946648814</v>
      </c>
      <c r="N49" s="331">
        <v>3213.8600000000006</v>
      </c>
      <c r="O49" s="332">
        <v>474.07500000000005</v>
      </c>
      <c r="P49" s="333">
        <v>34268.809</v>
      </c>
      <c r="Q49" s="332">
        <v>13090.314000000002</v>
      </c>
      <c r="R49" s="334">
        <f t="shared" si="28"/>
        <v>51047.058000000005</v>
      </c>
      <c r="S49" s="335">
        <f t="shared" si="29"/>
        <v>0.08356648621698946</v>
      </c>
      <c r="T49" s="336">
        <v>7652.811</v>
      </c>
      <c r="U49" s="332">
        <v>2526.164</v>
      </c>
      <c r="V49" s="333">
        <v>47518.924</v>
      </c>
      <c r="W49" s="332">
        <v>20009.833000000006</v>
      </c>
      <c r="X49" s="334">
        <f t="shared" si="30"/>
        <v>77707.732</v>
      </c>
      <c r="Y49" s="338">
        <f t="shared" si="31"/>
        <v>-0.34308907638689023</v>
      </c>
    </row>
    <row r="50" ht="9" customHeight="1" thickTop="1">
      <c r="A50" s="72"/>
    </row>
    <row r="51" ht="14.25">
      <c r="A51" s="62" t="s">
        <v>144</v>
      </c>
    </row>
  </sheetData>
  <sheetProtection/>
  <mergeCells count="26">
    <mergeCell ref="H7:I7"/>
    <mergeCell ref="J7:K7"/>
    <mergeCell ref="L7:L8"/>
    <mergeCell ref="N7:O7"/>
    <mergeCell ref="P7:Q7"/>
    <mergeCell ref="T7:U7"/>
    <mergeCell ref="X1:Y1"/>
    <mergeCell ref="A3:Y3"/>
    <mergeCell ref="A5:A8"/>
    <mergeCell ref="G6:G8"/>
    <mergeCell ref="B6:F6"/>
    <mergeCell ref="Y6:Y8"/>
    <mergeCell ref="D7:E7"/>
    <mergeCell ref="B7:C7"/>
    <mergeCell ref="V7:W7"/>
    <mergeCell ref="A4:Y4"/>
    <mergeCell ref="N6:R6"/>
    <mergeCell ref="T6:X6"/>
    <mergeCell ref="M6:M8"/>
    <mergeCell ref="S6:S8"/>
    <mergeCell ref="B5:M5"/>
    <mergeCell ref="N5:Y5"/>
    <mergeCell ref="F7:F8"/>
    <mergeCell ref="H6:L6"/>
    <mergeCell ref="R7:R8"/>
    <mergeCell ref="X7:X8"/>
  </mergeCells>
  <conditionalFormatting sqref="Y3 M3 Y50:Y65536 M50:M65536">
    <cfRule type="cellIs" priority="9" dxfId="97" operator="lessThan" stopIfTrue="1">
      <formula>0</formula>
    </cfRule>
  </conditionalFormatting>
  <conditionalFormatting sqref="Y9:Y49 M9:M49">
    <cfRule type="cellIs" priority="10" dxfId="97" operator="lessThan">
      <formula>0</formula>
    </cfRule>
    <cfRule type="cellIs" priority="11" dxfId="99" operator="greaterThanOrEqual" stopIfTrue="1">
      <formula>0</formula>
    </cfRule>
  </conditionalFormatting>
  <conditionalFormatting sqref="G7:G8">
    <cfRule type="cellIs" priority="5" dxfId="97" operator="lessThan" stopIfTrue="1">
      <formula>0</formula>
    </cfRule>
  </conditionalFormatting>
  <conditionalFormatting sqref="S7:S8">
    <cfRule type="cellIs" priority="4" dxfId="97" operator="lessThan" stopIfTrue="1">
      <formula>0</formula>
    </cfRule>
  </conditionalFormatting>
  <conditionalFormatting sqref="M5 Y5 Y7:Y8 M7:M8">
    <cfRule type="cellIs" priority="6" dxfId="97" operator="lessThan" stopIfTrue="1">
      <formula>0</formula>
    </cfRule>
  </conditionalFormatting>
  <conditionalFormatting sqref="M6 Y6">
    <cfRule type="cellIs" priority="3" dxfId="97" operator="lessThan" stopIfTrue="1">
      <formula>0</formula>
    </cfRule>
  </conditionalFormatting>
  <conditionalFormatting sqref="G6">
    <cfRule type="cellIs" priority="2" dxfId="97" operator="lessThan" stopIfTrue="1">
      <formula>0</formula>
    </cfRule>
  </conditionalFormatting>
  <conditionalFormatting sqref="S6">
    <cfRule type="cellIs" priority="1" dxfId="97" operator="lessThan" stopIfTrue="1">
      <formula>0</formula>
    </cfRule>
  </conditionalFormatting>
  <hyperlinks>
    <hyperlink ref="X1" location="INDICE!A1" display="Ir al Indice"/>
  </hyperlinks>
  <printOptions/>
  <pageMargins left="0.2" right="0.22" top="0.54" bottom="0.1968503937007874" header="0.15748031496062992" footer="0.15748031496062992"/>
  <pageSetup horizontalDpi="600" verticalDpi="600" orientation="landscape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Q65"/>
  <sheetViews>
    <sheetView showGridLines="0" zoomScale="88" zoomScaleNormal="88" zoomScalePageLayoutView="0" workbookViewId="0" topLeftCell="A1">
      <selection activeCell="A17" sqref="A17:IV17"/>
    </sheetView>
  </sheetViews>
  <sheetFormatPr defaultColWidth="9.140625" defaultRowHeight="15"/>
  <cols>
    <col min="1" max="1" width="15.8515625" style="99" customWidth="1"/>
    <col min="2" max="2" width="12.28125" style="99" customWidth="1"/>
    <col min="3" max="3" width="11.57421875" style="99" customWidth="1"/>
    <col min="4" max="4" width="11.421875" style="99" bestFit="1" customWidth="1"/>
    <col min="5" max="5" width="10.28125" style="99" bestFit="1" customWidth="1"/>
    <col min="6" max="6" width="11.421875" style="99" bestFit="1" customWidth="1"/>
    <col min="7" max="7" width="11.421875" style="99" customWidth="1"/>
    <col min="8" max="8" width="11.421875" style="99" bestFit="1" customWidth="1"/>
    <col min="9" max="9" width="9.00390625" style="99" customWidth="1"/>
    <col min="10" max="10" width="12.421875" style="99" customWidth="1"/>
    <col min="11" max="11" width="12.140625" style="99" customWidth="1"/>
    <col min="12" max="12" width="12.421875" style="99" bestFit="1" customWidth="1"/>
    <col min="13" max="13" width="10.57421875" style="99" customWidth="1"/>
    <col min="14" max="14" width="12.28125" style="99" customWidth="1"/>
    <col min="15" max="15" width="11.421875" style="99" customWidth="1"/>
    <col min="16" max="16" width="12.421875" style="99" bestFit="1" customWidth="1"/>
    <col min="17" max="17" width="9.140625" style="99" customWidth="1"/>
    <col min="18" max="16384" width="9.140625" style="99" customWidth="1"/>
  </cols>
  <sheetData>
    <row r="1" spans="14:17" ht="16.5">
      <c r="N1" s="610"/>
      <c r="O1" s="610"/>
      <c r="P1" s="610" t="s">
        <v>26</v>
      </c>
      <c r="Q1" s="610"/>
    </row>
    <row r="2" ht="3.75" customHeight="1" thickBot="1"/>
    <row r="3" spans="1:17" ht="24" customHeight="1" thickTop="1">
      <c r="A3" s="673" t="s">
        <v>45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5"/>
    </row>
    <row r="4" spans="1:17" ht="18.75" customHeight="1" thickBot="1">
      <c r="A4" s="665" t="s">
        <v>35</v>
      </c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7"/>
    </row>
    <row r="5" spans="1:17" s="206" customFormat="1" ht="20.25" customHeight="1" thickBot="1">
      <c r="A5" s="662" t="s">
        <v>131</v>
      </c>
      <c r="B5" s="668" t="s">
        <v>33</v>
      </c>
      <c r="C5" s="669"/>
      <c r="D5" s="669"/>
      <c r="E5" s="669"/>
      <c r="F5" s="670"/>
      <c r="G5" s="670"/>
      <c r="H5" s="670"/>
      <c r="I5" s="671"/>
      <c r="J5" s="669" t="s">
        <v>32</v>
      </c>
      <c r="K5" s="669"/>
      <c r="L5" s="669"/>
      <c r="M5" s="669"/>
      <c r="N5" s="669"/>
      <c r="O5" s="669"/>
      <c r="P5" s="669"/>
      <c r="Q5" s="672"/>
    </row>
    <row r="6" spans="1:17" s="223" customFormat="1" ht="28.5" customHeight="1" thickBot="1">
      <c r="A6" s="663"/>
      <c r="B6" s="598" t="s">
        <v>155</v>
      </c>
      <c r="C6" s="608"/>
      <c r="D6" s="609"/>
      <c r="E6" s="604" t="s">
        <v>31</v>
      </c>
      <c r="F6" s="598" t="s">
        <v>156</v>
      </c>
      <c r="G6" s="608"/>
      <c r="H6" s="609"/>
      <c r="I6" s="606" t="s">
        <v>30</v>
      </c>
      <c r="J6" s="598" t="s">
        <v>157</v>
      </c>
      <c r="K6" s="608"/>
      <c r="L6" s="609"/>
      <c r="M6" s="604" t="s">
        <v>31</v>
      </c>
      <c r="N6" s="598" t="s">
        <v>158</v>
      </c>
      <c r="O6" s="608"/>
      <c r="P6" s="609"/>
      <c r="Q6" s="604" t="s">
        <v>30</v>
      </c>
    </row>
    <row r="7" spans="1:17" s="101" customFormat="1" ht="22.5" customHeight="1" thickBot="1">
      <c r="A7" s="664"/>
      <c r="B7" s="70" t="s">
        <v>20</v>
      </c>
      <c r="C7" s="67" t="s">
        <v>19</v>
      </c>
      <c r="D7" s="67" t="s">
        <v>15</v>
      </c>
      <c r="E7" s="605"/>
      <c r="F7" s="70" t="s">
        <v>20</v>
      </c>
      <c r="G7" s="68" t="s">
        <v>19</v>
      </c>
      <c r="H7" s="67" t="s">
        <v>15</v>
      </c>
      <c r="I7" s="607"/>
      <c r="J7" s="70" t="s">
        <v>20</v>
      </c>
      <c r="K7" s="67" t="s">
        <v>19</v>
      </c>
      <c r="L7" s="68" t="s">
        <v>15</v>
      </c>
      <c r="M7" s="605"/>
      <c r="N7" s="69" t="s">
        <v>20</v>
      </c>
      <c r="O7" s="68" t="s">
        <v>19</v>
      </c>
      <c r="P7" s="67" t="s">
        <v>15</v>
      </c>
      <c r="Q7" s="605"/>
    </row>
    <row r="8" spans="1:17" s="507" customFormat="1" ht="18" customHeight="1" thickBot="1">
      <c r="A8" s="500" t="s">
        <v>44</v>
      </c>
      <c r="B8" s="501">
        <f>SUM(B9:B63)</f>
        <v>2079127</v>
      </c>
      <c r="C8" s="502">
        <f>SUM(C9:C63)</f>
        <v>62431</v>
      </c>
      <c r="D8" s="502">
        <f>C8+B8</f>
        <v>2141558</v>
      </c>
      <c r="E8" s="503">
        <f>D8/$D$8</f>
        <v>1</v>
      </c>
      <c r="F8" s="502">
        <f>SUM(F9:F63)</f>
        <v>1749129</v>
      </c>
      <c r="G8" s="502">
        <f>SUM(G9:G63)</f>
        <v>82803</v>
      </c>
      <c r="H8" s="502">
        <f aca="true" t="shared" si="0" ref="H8:H63">G8+F8</f>
        <v>1831932</v>
      </c>
      <c r="I8" s="504">
        <f>(D8/H8-1)</f>
        <v>0.1690160988508307</v>
      </c>
      <c r="J8" s="505">
        <f>SUM(J9:J63)</f>
        <v>21131790</v>
      </c>
      <c r="K8" s="502">
        <f>SUM(K9:K63)</f>
        <v>656863</v>
      </c>
      <c r="L8" s="502">
        <f aca="true" t="shared" si="1" ref="L8:L63">K8+J8</f>
        <v>21788653</v>
      </c>
      <c r="M8" s="503">
        <f>(L8/$L$8)</f>
        <v>1</v>
      </c>
      <c r="N8" s="502">
        <f>SUM(N9:N63)</f>
        <v>20518238</v>
      </c>
      <c r="O8" s="502">
        <f>SUM(O9:O63)</f>
        <v>852333</v>
      </c>
      <c r="P8" s="502">
        <f aca="true" t="shared" si="2" ref="P8:P63">O8+N8</f>
        <v>21370571</v>
      </c>
      <c r="Q8" s="506">
        <f>(L8/P8-1)</f>
        <v>0.019563445450287764</v>
      </c>
    </row>
    <row r="9" spans="1:17" s="100" customFormat="1" ht="18" customHeight="1" thickTop="1">
      <c r="A9" s="357" t="s">
        <v>220</v>
      </c>
      <c r="B9" s="358">
        <v>268182</v>
      </c>
      <c r="C9" s="359">
        <v>1252</v>
      </c>
      <c r="D9" s="359">
        <f aca="true" t="shared" si="3" ref="D9:D63">C9+B9</f>
        <v>269434</v>
      </c>
      <c r="E9" s="360">
        <f>D9/$D$8</f>
        <v>0.12581214237485047</v>
      </c>
      <c r="F9" s="361">
        <v>245247</v>
      </c>
      <c r="G9" s="359">
        <v>1458</v>
      </c>
      <c r="H9" s="359">
        <f t="shared" si="0"/>
        <v>246705</v>
      </c>
      <c r="I9" s="362">
        <f>(D9/H9-1)</f>
        <v>0.09213027705153931</v>
      </c>
      <c r="J9" s="361">
        <v>2880360</v>
      </c>
      <c r="K9" s="359">
        <v>7066</v>
      </c>
      <c r="L9" s="359">
        <f t="shared" si="1"/>
        <v>2887426</v>
      </c>
      <c r="M9" s="362">
        <f>(L9/$L$8)</f>
        <v>0.13251971106245072</v>
      </c>
      <c r="N9" s="361">
        <v>2741724</v>
      </c>
      <c r="O9" s="359">
        <v>17296</v>
      </c>
      <c r="P9" s="359">
        <f t="shared" si="2"/>
        <v>2759020</v>
      </c>
      <c r="Q9" s="363">
        <f>(L9/P9-1)</f>
        <v>0.04654043827156018</v>
      </c>
    </row>
    <row r="10" spans="1:17" s="100" customFormat="1" ht="18" customHeight="1">
      <c r="A10" s="364" t="s">
        <v>221</v>
      </c>
      <c r="B10" s="365">
        <v>200955</v>
      </c>
      <c r="C10" s="366">
        <v>651</v>
      </c>
      <c r="D10" s="366">
        <f t="shared" si="3"/>
        <v>201606</v>
      </c>
      <c r="E10" s="367">
        <f>D10/$D$8</f>
        <v>0.09413987386753009</v>
      </c>
      <c r="F10" s="368">
        <v>176886</v>
      </c>
      <c r="G10" s="366">
        <v>526</v>
      </c>
      <c r="H10" s="366">
        <f t="shared" si="0"/>
        <v>177412</v>
      </c>
      <c r="I10" s="369">
        <f>(D10/H10-1)</f>
        <v>0.13637183505061667</v>
      </c>
      <c r="J10" s="368">
        <v>2182212</v>
      </c>
      <c r="K10" s="366">
        <v>5171</v>
      </c>
      <c r="L10" s="366">
        <f t="shared" si="1"/>
        <v>2187383</v>
      </c>
      <c r="M10" s="369">
        <f>(L10/$L$8)</f>
        <v>0.10039092366104505</v>
      </c>
      <c r="N10" s="368">
        <v>2076359</v>
      </c>
      <c r="O10" s="366">
        <v>21462</v>
      </c>
      <c r="P10" s="366">
        <f t="shared" si="2"/>
        <v>2097821</v>
      </c>
      <c r="Q10" s="370">
        <f>(L10/P10-1)</f>
        <v>0.04269287036405878</v>
      </c>
    </row>
    <row r="11" spans="1:17" s="100" customFormat="1" ht="18" customHeight="1">
      <c r="A11" s="364" t="s">
        <v>222</v>
      </c>
      <c r="B11" s="365">
        <v>170957</v>
      </c>
      <c r="C11" s="366">
        <v>870</v>
      </c>
      <c r="D11" s="366">
        <f t="shared" si="3"/>
        <v>171827</v>
      </c>
      <c r="E11" s="367">
        <f>D11/$D$8</f>
        <v>0.08023457688281149</v>
      </c>
      <c r="F11" s="368">
        <v>152061</v>
      </c>
      <c r="G11" s="366">
        <v>2578</v>
      </c>
      <c r="H11" s="366">
        <f t="shared" si="0"/>
        <v>154639</v>
      </c>
      <c r="I11" s="369">
        <f>(D11/H11-1)</f>
        <v>0.11114919263575174</v>
      </c>
      <c r="J11" s="368">
        <v>1747794</v>
      </c>
      <c r="K11" s="366">
        <v>5218</v>
      </c>
      <c r="L11" s="366">
        <f t="shared" si="1"/>
        <v>1753012</v>
      </c>
      <c r="M11" s="369">
        <f>(L11/$L$8)</f>
        <v>0.08045527183346304</v>
      </c>
      <c r="N11" s="368">
        <v>1898401</v>
      </c>
      <c r="O11" s="366">
        <v>19291</v>
      </c>
      <c r="P11" s="366">
        <f t="shared" si="2"/>
        <v>1917692</v>
      </c>
      <c r="Q11" s="370">
        <f>(L11/P11-1)</f>
        <v>-0.08587406111096052</v>
      </c>
    </row>
    <row r="12" spans="1:17" s="100" customFormat="1" ht="18" customHeight="1">
      <c r="A12" s="364" t="s">
        <v>223</v>
      </c>
      <c r="B12" s="365">
        <v>126133</v>
      </c>
      <c r="C12" s="366">
        <v>126</v>
      </c>
      <c r="D12" s="366">
        <f t="shared" si="3"/>
        <v>126259</v>
      </c>
      <c r="E12" s="367">
        <f>D12/$D$8</f>
        <v>0.05895661009414641</v>
      </c>
      <c r="F12" s="368">
        <v>93726</v>
      </c>
      <c r="G12" s="366">
        <v>94</v>
      </c>
      <c r="H12" s="366">
        <f>G12+F12</f>
        <v>93820</v>
      </c>
      <c r="I12" s="369">
        <f>(D12/H12-1)</f>
        <v>0.345757834150501</v>
      </c>
      <c r="J12" s="368">
        <v>1160300</v>
      </c>
      <c r="K12" s="366">
        <v>2846</v>
      </c>
      <c r="L12" s="366">
        <f>K12+J12</f>
        <v>1163146</v>
      </c>
      <c r="M12" s="369">
        <f>(L12/$L$8)</f>
        <v>0.053383107253119316</v>
      </c>
      <c r="N12" s="368">
        <v>1038970</v>
      </c>
      <c r="O12" s="366">
        <v>6990</v>
      </c>
      <c r="P12" s="366">
        <f>O12+N12</f>
        <v>1045960</v>
      </c>
      <c r="Q12" s="370">
        <f>(L12/P12-1)</f>
        <v>0.11203678916975801</v>
      </c>
    </row>
    <row r="13" spans="1:17" s="100" customFormat="1" ht="18" customHeight="1">
      <c r="A13" s="364" t="s">
        <v>224</v>
      </c>
      <c r="B13" s="365">
        <v>124300</v>
      </c>
      <c r="C13" s="366">
        <v>339</v>
      </c>
      <c r="D13" s="366">
        <f t="shared" si="3"/>
        <v>124639</v>
      </c>
      <c r="E13" s="367">
        <f aca="true" t="shared" si="4" ref="E13:E25">D13/$D$8</f>
        <v>0.058200151478503034</v>
      </c>
      <c r="F13" s="368">
        <v>109123</v>
      </c>
      <c r="G13" s="366">
        <v>438</v>
      </c>
      <c r="H13" s="366">
        <f aca="true" t="shared" si="5" ref="H13:H25">G13+F13</f>
        <v>109561</v>
      </c>
      <c r="I13" s="369">
        <f aca="true" t="shared" si="6" ref="I13:I25">(D13/H13-1)</f>
        <v>0.13762196402004356</v>
      </c>
      <c r="J13" s="368">
        <v>1317531</v>
      </c>
      <c r="K13" s="366">
        <v>2484</v>
      </c>
      <c r="L13" s="366">
        <f aca="true" t="shared" si="7" ref="L13:L25">K13+J13</f>
        <v>1320015</v>
      </c>
      <c r="M13" s="369">
        <f aca="true" t="shared" si="8" ref="M13:M25">(L13/$L$8)</f>
        <v>0.060582680352016256</v>
      </c>
      <c r="N13" s="368">
        <v>1298166</v>
      </c>
      <c r="O13" s="366">
        <v>14403</v>
      </c>
      <c r="P13" s="366">
        <f aca="true" t="shared" si="9" ref="P13:P25">O13+N13</f>
        <v>1312569</v>
      </c>
      <c r="Q13" s="370">
        <f aca="true" t="shared" si="10" ref="Q13:Q25">(L13/P13-1)</f>
        <v>0.0056728446275966515</v>
      </c>
    </row>
    <row r="14" spans="1:17" s="100" customFormat="1" ht="18" customHeight="1">
      <c r="A14" s="364" t="s">
        <v>225</v>
      </c>
      <c r="B14" s="365">
        <v>94104</v>
      </c>
      <c r="C14" s="366">
        <v>271</v>
      </c>
      <c r="D14" s="366">
        <f t="shared" si="3"/>
        <v>94375</v>
      </c>
      <c r="E14" s="367">
        <f t="shared" si="4"/>
        <v>0.044068383858854164</v>
      </c>
      <c r="F14" s="368">
        <v>60016</v>
      </c>
      <c r="G14" s="366">
        <v>2682</v>
      </c>
      <c r="H14" s="366">
        <f t="shared" si="5"/>
        <v>62698</v>
      </c>
      <c r="I14" s="369">
        <f t="shared" si="6"/>
        <v>0.5052314268397715</v>
      </c>
      <c r="J14" s="368">
        <v>808520</v>
      </c>
      <c r="K14" s="366">
        <v>783</v>
      </c>
      <c r="L14" s="366">
        <f t="shared" si="7"/>
        <v>809303</v>
      </c>
      <c r="M14" s="369">
        <f t="shared" si="8"/>
        <v>0.0371433240962624</v>
      </c>
      <c r="N14" s="368">
        <v>663635</v>
      </c>
      <c r="O14" s="366">
        <v>8645</v>
      </c>
      <c r="P14" s="366">
        <f t="shared" si="9"/>
        <v>672280</v>
      </c>
      <c r="Q14" s="370">
        <f t="shared" si="10"/>
        <v>0.2038183494972332</v>
      </c>
    </row>
    <row r="15" spans="1:17" s="100" customFormat="1" ht="18" customHeight="1">
      <c r="A15" s="364" t="s">
        <v>226</v>
      </c>
      <c r="B15" s="365">
        <v>91703</v>
      </c>
      <c r="C15" s="366">
        <v>141</v>
      </c>
      <c r="D15" s="366">
        <f t="shared" si="3"/>
        <v>91844</v>
      </c>
      <c r="E15" s="367">
        <f t="shared" si="4"/>
        <v>0.04288653400935207</v>
      </c>
      <c r="F15" s="368">
        <v>69035</v>
      </c>
      <c r="G15" s="366">
        <v>426</v>
      </c>
      <c r="H15" s="366">
        <f t="shared" si="5"/>
        <v>69461</v>
      </c>
      <c r="I15" s="369">
        <f t="shared" si="6"/>
        <v>0.32223837837059643</v>
      </c>
      <c r="J15" s="368">
        <v>900722</v>
      </c>
      <c r="K15" s="366">
        <v>4732</v>
      </c>
      <c r="L15" s="366">
        <f t="shared" si="7"/>
        <v>905454</v>
      </c>
      <c r="M15" s="369">
        <f t="shared" si="8"/>
        <v>0.04155621735772285</v>
      </c>
      <c r="N15" s="368">
        <v>850148</v>
      </c>
      <c r="O15" s="366">
        <v>9046</v>
      </c>
      <c r="P15" s="366">
        <f t="shared" si="9"/>
        <v>859194</v>
      </c>
      <c r="Q15" s="370">
        <f t="shared" si="10"/>
        <v>0.05384115810864598</v>
      </c>
    </row>
    <row r="16" spans="1:17" s="100" customFormat="1" ht="18" customHeight="1">
      <c r="A16" s="364" t="s">
        <v>227</v>
      </c>
      <c r="B16" s="365">
        <v>85296</v>
      </c>
      <c r="C16" s="366">
        <v>1021</v>
      </c>
      <c r="D16" s="366">
        <f>C16+B16</f>
        <v>86317</v>
      </c>
      <c r="E16" s="367">
        <f>D16/$D$8</f>
        <v>0.040305702670672475</v>
      </c>
      <c r="F16" s="368">
        <v>81923</v>
      </c>
      <c r="G16" s="366">
        <v>696</v>
      </c>
      <c r="H16" s="366">
        <f>G16+F16</f>
        <v>82619</v>
      </c>
      <c r="I16" s="369">
        <f>(D16/H16-1)</f>
        <v>0.04475967997676089</v>
      </c>
      <c r="J16" s="368">
        <v>932251</v>
      </c>
      <c r="K16" s="366">
        <v>6970</v>
      </c>
      <c r="L16" s="366">
        <f>K16+J16</f>
        <v>939221</v>
      </c>
      <c r="M16" s="369">
        <f>(L16/$L$8)</f>
        <v>0.043105968964671657</v>
      </c>
      <c r="N16" s="368">
        <v>746253</v>
      </c>
      <c r="O16" s="366">
        <v>8737</v>
      </c>
      <c r="P16" s="366">
        <f>O16+N16</f>
        <v>754990</v>
      </c>
      <c r="Q16" s="370">
        <f>(L16/P16-1)</f>
        <v>0.24401780156028563</v>
      </c>
    </row>
    <row r="17" spans="1:17" s="100" customFormat="1" ht="18" customHeight="1">
      <c r="A17" s="364" t="s">
        <v>228</v>
      </c>
      <c r="B17" s="365">
        <v>57152</v>
      </c>
      <c r="C17" s="366">
        <v>5135</v>
      </c>
      <c r="D17" s="366">
        <f>C17+B17</f>
        <v>62287</v>
      </c>
      <c r="E17" s="367">
        <f>D17/$D$8</f>
        <v>0.029084899871962375</v>
      </c>
      <c r="F17" s="368">
        <v>71720</v>
      </c>
      <c r="G17" s="366">
        <v>13781</v>
      </c>
      <c r="H17" s="366">
        <f>G17+F17</f>
        <v>85501</v>
      </c>
      <c r="I17" s="369">
        <f>(D17/H17-1)</f>
        <v>-0.27150559642577277</v>
      </c>
      <c r="J17" s="368">
        <v>713268</v>
      </c>
      <c r="K17" s="366">
        <v>87328</v>
      </c>
      <c r="L17" s="366">
        <f>K17+J17</f>
        <v>800596</v>
      </c>
      <c r="M17" s="369">
        <f>(L17/$L$8)</f>
        <v>0.03674371242683061</v>
      </c>
      <c r="N17" s="368">
        <v>721758</v>
      </c>
      <c r="O17" s="366">
        <v>149080</v>
      </c>
      <c r="P17" s="366">
        <f>O17+N17</f>
        <v>870838</v>
      </c>
      <c r="Q17" s="370">
        <f>(L17/P17-1)</f>
        <v>-0.0806602376102099</v>
      </c>
    </row>
    <row r="18" spans="1:17" s="100" customFormat="1" ht="18" customHeight="1">
      <c r="A18" s="364" t="s">
        <v>229</v>
      </c>
      <c r="B18" s="365">
        <v>51872</v>
      </c>
      <c r="C18" s="366">
        <v>78</v>
      </c>
      <c r="D18" s="366">
        <f>C18+B18</f>
        <v>51950</v>
      </c>
      <c r="E18" s="367">
        <f>D18/$D$8</f>
        <v>0.02425804017448979</v>
      </c>
      <c r="F18" s="368">
        <v>38083</v>
      </c>
      <c r="G18" s="366">
        <v>626</v>
      </c>
      <c r="H18" s="366">
        <f>G18+F18</f>
        <v>38709</v>
      </c>
      <c r="I18" s="369">
        <f>(D18/H18-1)</f>
        <v>0.3420651528068408</v>
      </c>
      <c r="J18" s="368">
        <v>536684</v>
      </c>
      <c r="K18" s="366">
        <v>1817</v>
      </c>
      <c r="L18" s="366">
        <f>K18+J18</f>
        <v>538501</v>
      </c>
      <c r="M18" s="369">
        <f>(L18/$L$8)</f>
        <v>0.02471474487202123</v>
      </c>
      <c r="N18" s="368">
        <v>485066</v>
      </c>
      <c r="O18" s="366">
        <v>9620</v>
      </c>
      <c r="P18" s="366">
        <f>O18+N18</f>
        <v>494686</v>
      </c>
      <c r="Q18" s="370">
        <f>(L18/P18-1)</f>
        <v>0.08857133616071611</v>
      </c>
    </row>
    <row r="19" spans="1:17" s="100" customFormat="1" ht="18" customHeight="1">
      <c r="A19" s="364" t="s">
        <v>230</v>
      </c>
      <c r="B19" s="365">
        <v>50967</v>
      </c>
      <c r="C19" s="366">
        <v>180</v>
      </c>
      <c r="D19" s="366">
        <f>C19+B19</f>
        <v>51147</v>
      </c>
      <c r="E19" s="367">
        <f>D19/$D$8</f>
        <v>0.0238830795150073</v>
      </c>
      <c r="F19" s="368">
        <v>46945</v>
      </c>
      <c r="G19" s="366">
        <v>68</v>
      </c>
      <c r="H19" s="366">
        <f>G19+F19</f>
        <v>47013</v>
      </c>
      <c r="I19" s="369">
        <f>(D19/H19-1)</f>
        <v>0.08793312488035232</v>
      </c>
      <c r="J19" s="368">
        <v>517608</v>
      </c>
      <c r="K19" s="366">
        <v>734</v>
      </c>
      <c r="L19" s="366">
        <f>K19+J19</f>
        <v>518342</v>
      </c>
      <c r="M19" s="369">
        <f>(L19/$L$8)</f>
        <v>0.0237895385272325</v>
      </c>
      <c r="N19" s="368">
        <v>518401</v>
      </c>
      <c r="O19" s="366">
        <v>1213</v>
      </c>
      <c r="P19" s="366">
        <f>O19+N19</f>
        <v>519614</v>
      </c>
      <c r="Q19" s="370">
        <f>(L19/P19-1)</f>
        <v>-0.002447970993853077</v>
      </c>
    </row>
    <row r="20" spans="1:17" s="100" customFormat="1" ht="18" customHeight="1">
      <c r="A20" s="364" t="s">
        <v>231</v>
      </c>
      <c r="B20" s="365">
        <v>49673</v>
      </c>
      <c r="C20" s="366">
        <v>8</v>
      </c>
      <c r="D20" s="366">
        <f t="shared" si="3"/>
        <v>49681</v>
      </c>
      <c r="E20" s="367">
        <f t="shared" si="4"/>
        <v>0.023198531162826316</v>
      </c>
      <c r="F20" s="368">
        <v>33622</v>
      </c>
      <c r="G20" s="366">
        <v>3</v>
      </c>
      <c r="H20" s="366">
        <f t="shared" si="5"/>
        <v>33625</v>
      </c>
      <c r="I20" s="369">
        <f t="shared" si="6"/>
        <v>0.47750185873605955</v>
      </c>
      <c r="J20" s="368">
        <v>394687</v>
      </c>
      <c r="K20" s="366">
        <v>853</v>
      </c>
      <c r="L20" s="366">
        <f t="shared" si="7"/>
        <v>395540</v>
      </c>
      <c r="M20" s="369">
        <f t="shared" si="8"/>
        <v>0.018153485669811713</v>
      </c>
      <c r="N20" s="368">
        <v>305038</v>
      </c>
      <c r="O20" s="366">
        <v>1299</v>
      </c>
      <c r="P20" s="366">
        <f t="shared" si="9"/>
        <v>306337</v>
      </c>
      <c r="Q20" s="370">
        <f t="shared" si="10"/>
        <v>0.29119237963419375</v>
      </c>
    </row>
    <row r="21" spans="1:17" s="100" customFormat="1" ht="18" customHeight="1">
      <c r="A21" s="364" t="s">
        <v>232</v>
      </c>
      <c r="B21" s="365">
        <v>34121</v>
      </c>
      <c r="C21" s="366">
        <v>397</v>
      </c>
      <c r="D21" s="366">
        <f t="shared" si="3"/>
        <v>34518</v>
      </c>
      <c r="E21" s="367">
        <f t="shared" si="4"/>
        <v>0.016118171910356853</v>
      </c>
      <c r="F21" s="368">
        <v>14869</v>
      </c>
      <c r="G21" s="366">
        <v>1761</v>
      </c>
      <c r="H21" s="366">
        <f t="shared" si="5"/>
        <v>16630</v>
      </c>
      <c r="I21" s="369">
        <f t="shared" si="6"/>
        <v>1.075646422128683</v>
      </c>
      <c r="J21" s="368">
        <v>336994</v>
      </c>
      <c r="K21" s="366">
        <v>2617</v>
      </c>
      <c r="L21" s="366">
        <f t="shared" si="7"/>
        <v>339611</v>
      </c>
      <c r="M21" s="369">
        <f t="shared" si="8"/>
        <v>0.015586599134879977</v>
      </c>
      <c r="N21" s="368">
        <v>425539</v>
      </c>
      <c r="O21" s="366">
        <v>4023</v>
      </c>
      <c r="P21" s="366">
        <f t="shared" si="9"/>
        <v>429562</v>
      </c>
      <c r="Q21" s="370">
        <f t="shared" si="10"/>
        <v>-0.20940166960764683</v>
      </c>
    </row>
    <row r="22" spans="1:17" s="100" customFormat="1" ht="18" customHeight="1">
      <c r="A22" s="364" t="s">
        <v>233</v>
      </c>
      <c r="B22" s="365">
        <v>34339</v>
      </c>
      <c r="C22" s="366">
        <v>3</v>
      </c>
      <c r="D22" s="366">
        <f t="shared" si="3"/>
        <v>34342</v>
      </c>
      <c r="E22" s="367">
        <f t="shared" si="4"/>
        <v>0.016035988752114115</v>
      </c>
      <c r="F22" s="368">
        <v>28964</v>
      </c>
      <c r="G22" s="366">
        <v>1643</v>
      </c>
      <c r="H22" s="366">
        <f t="shared" si="5"/>
        <v>30607</v>
      </c>
      <c r="I22" s="369">
        <f t="shared" si="6"/>
        <v>0.12203090796223082</v>
      </c>
      <c r="J22" s="368">
        <v>308421</v>
      </c>
      <c r="K22" s="366">
        <v>3968</v>
      </c>
      <c r="L22" s="366">
        <f t="shared" si="7"/>
        <v>312389</v>
      </c>
      <c r="M22" s="369">
        <f t="shared" si="8"/>
        <v>0.01433723323786927</v>
      </c>
      <c r="N22" s="368">
        <v>317063</v>
      </c>
      <c r="O22" s="366">
        <v>38863</v>
      </c>
      <c r="P22" s="366">
        <f t="shared" si="9"/>
        <v>355926</v>
      </c>
      <c r="Q22" s="370">
        <f t="shared" si="10"/>
        <v>-0.12232036996454321</v>
      </c>
    </row>
    <row r="23" spans="1:17" s="100" customFormat="1" ht="18" customHeight="1">
      <c r="A23" s="364" t="s">
        <v>234</v>
      </c>
      <c r="B23" s="365">
        <v>32020</v>
      </c>
      <c r="C23" s="366">
        <v>126</v>
      </c>
      <c r="D23" s="366">
        <f t="shared" si="3"/>
        <v>32146</v>
      </c>
      <c r="E23" s="367">
        <f t="shared" si="4"/>
        <v>0.01501056707313087</v>
      </c>
      <c r="F23" s="368">
        <v>23222</v>
      </c>
      <c r="G23" s="366">
        <v>2750</v>
      </c>
      <c r="H23" s="366">
        <f t="shared" si="5"/>
        <v>25972</v>
      </c>
      <c r="I23" s="369">
        <f t="shared" si="6"/>
        <v>0.23771754196827355</v>
      </c>
      <c r="J23" s="368">
        <v>269108</v>
      </c>
      <c r="K23" s="366">
        <v>2007</v>
      </c>
      <c r="L23" s="366">
        <f t="shared" si="7"/>
        <v>271115</v>
      </c>
      <c r="M23" s="369">
        <f t="shared" si="8"/>
        <v>0.012442944499598025</v>
      </c>
      <c r="N23" s="368">
        <v>309934</v>
      </c>
      <c r="O23" s="366">
        <v>4662</v>
      </c>
      <c r="P23" s="366">
        <f t="shared" si="9"/>
        <v>314596</v>
      </c>
      <c r="Q23" s="370">
        <f t="shared" si="10"/>
        <v>-0.1382121832445422</v>
      </c>
    </row>
    <row r="24" spans="1:17" s="100" customFormat="1" ht="18" customHeight="1">
      <c r="A24" s="364" t="s">
        <v>235</v>
      </c>
      <c r="B24" s="365">
        <v>31065</v>
      </c>
      <c r="C24" s="366">
        <v>3</v>
      </c>
      <c r="D24" s="366">
        <f t="shared" si="3"/>
        <v>31068</v>
      </c>
      <c r="E24" s="367">
        <f t="shared" si="4"/>
        <v>0.014507195228894104</v>
      </c>
      <c r="F24" s="368">
        <v>23844</v>
      </c>
      <c r="G24" s="366">
        <v>3556</v>
      </c>
      <c r="H24" s="366">
        <f t="shared" si="5"/>
        <v>27400</v>
      </c>
      <c r="I24" s="369">
        <f t="shared" si="6"/>
        <v>0.13386861313868614</v>
      </c>
      <c r="J24" s="368">
        <v>281959</v>
      </c>
      <c r="K24" s="366">
        <v>2114</v>
      </c>
      <c r="L24" s="366">
        <f t="shared" si="7"/>
        <v>284073</v>
      </c>
      <c r="M24" s="369">
        <f t="shared" si="8"/>
        <v>0.013037657720282203</v>
      </c>
      <c r="N24" s="368">
        <v>323914</v>
      </c>
      <c r="O24" s="366">
        <v>40739</v>
      </c>
      <c r="P24" s="366">
        <f t="shared" si="9"/>
        <v>364653</v>
      </c>
      <c r="Q24" s="370">
        <f t="shared" si="10"/>
        <v>-0.22097720298475532</v>
      </c>
    </row>
    <row r="25" spans="1:17" s="100" customFormat="1" ht="18" customHeight="1">
      <c r="A25" s="364" t="s">
        <v>236</v>
      </c>
      <c r="B25" s="365">
        <v>30134</v>
      </c>
      <c r="C25" s="366">
        <v>40</v>
      </c>
      <c r="D25" s="366">
        <f t="shared" si="3"/>
        <v>30174</v>
      </c>
      <c r="E25" s="367">
        <f t="shared" si="4"/>
        <v>0.014089742141002018</v>
      </c>
      <c r="F25" s="368">
        <v>18781</v>
      </c>
      <c r="G25" s="366">
        <v>95</v>
      </c>
      <c r="H25" s="366">
        <f t="shared" si="5"/>
        <v>18876</v>
      </c>
      <c r="I25" s="369">
        <f t="shared" si="6"/>
        <v>0.5985378258105531</v>
      </c>
      <c r="J25" s="368">
        <v>274091</v>
      </c>
      <c r="K25" s="366">
        <v>853</v>
      </c>
      <c r="L25" s="366">
        <f t="shared" si="7"/>
        <v>274944</v>
      </c>
      <c r="M25" s="369">
        <f t="shared" si="8"/>
        <v>0.01261867817161529</v>
      </c>
      <c r="N25" s="368">
        <v>250450</v>
      </c>
      <c r="O25" s="366">
        <v>4205</v>
      </c>
      <c r="P25" s="366">
        <f t="shared" si="9"/>
        <v>254655</v>
      </c>
      <c r="Q25" s="370">
        <f t="shared" si="10"/>
        <v>0.07967249808564536</v>
      </c>
    </row>
    <row r="26" spans="1:17" s="100" customFormat="1" ht="18" customHeight="1">
      <c r="A26" s="364" t="s">
        <v>237</v>
      </c>
      <c r="B26" s="365">
        <v>25766</v>
      </c>
      <c r="C26" s="366">
        <v>222</v>
      </c>
      <c r="D26" s="366">
        <f t="shared" si="3"/>
        <v>25988</v>
      </c>
      <c r="E26" s="367">
        <f>D26/$D$8</f>
        <v>0.01213509043416055</v>
      </c>
      <c r="F26" s="368">
        <v>24585</v>
      </c>
      <c r="G26" s="366">
        <v>8</v>
      </c>
      <c r="H26" s="366">
        <f>G26+F26</f>
        <v>24593</v>
      </c>
      <c r="I26" s="369">
        <f>(D26/H26-1)</f>
        <v>0.05672345789452282</v>
      </c>
      <c r="J26" s="368">
        <v>285303</v>
      </c>
      <c r="K26" s="366">
        <v>3537</v>
      </c>
      <c r="L26" s="366">
        <f>K26+J26</f>
        <v>288840</v>
      </c>
      <c r="M26" s="369">
        <f>(L26/$L$8)</f>
        <v>0.013256441322921614</v>
      </c>
      <c r="N26" s="368">
        <v>275159</v>
      </c>
      <c r="O26" s="366">
        <v>4241</v>
      </c>
      <c r="P26" s="366">
        <f>O26+N26</f>
        <v>279400</v>
      </c>
      <c r="Q26" s="370">
        <f>(L26/P26-1)</f>
        <v>0.033786685755189616</v>
      </c>
    </row>
    <row r="27" spans="1:17" s="100" customFormat="1" ht="18" customHeight="1">
      <c r="A27" s="364" t="s">
        <v>238</v>
      </c>
      <c r="B27" s="365">
        <v>25047</v>
      </c>
      <c r="C27" s="366">
        <v>0</v>
      </c>
      <c r="D27" s="366">
        <f t="shared" si="3"/>
        <v>25047</v>
      </c>
      <c r="E27" s="367">
        <f>D27/$D$8</f>
        <v>0.011695690707419552</v>
      </c>
      <c r="F27" s="368">
        <v>22900</v>
      </c>
      <c r="G27" s="366">
        <v>19</v>
      </c>
      <c r="H27" s="366">
        <f>G27+F27</f>
        <v>22919</v>
      </c>
      <c r="I27" s="369">
        <f>(D27/H27-1)</f>
        <v>0.09284872812949962</v>
      </c>
      <c r="J27" s="368">
        <v>241605</v>
      </c>
      <c r="K27" s="366">
        <v>24</v>
      </c>
      <c r="L27" s="366">
        <f>K27+J27</f>
        <v>241629</v>
      </c>
      <c r="M27" s="369">
        <f>(L27/$L$8)</f>
        <v>0.011089671307354337</v>
      </c>
      <c r="N27" s="368">
        <v>184083</v>
      </c>
      <c r="O27" s="366">
        <v>1201</v>
      </c>
      <c r="P27" s="366">
        <f>O27+N27</f>
        <v>185284</v>
      </c>
      <c r="Q27" s="370">
        <f>(L27/P27-1)</f>
        <v>0.30410073184948505</v>
      </c>
    </row>
    <row r="28" spans="1:17" s="100" customFormat="1" ht="18" customHeight="1">
      <c r="A28" s="364" t="s">
        <v>239</v>
      </c>
      <c r="B28" s="365">
        <v>22360</v>
      </c>
      <c r="C28" s="366">
        <v>109</v>
      </c>
      <c r="D28" s="366">
        <f t="shared" si="3"/>
        <v>22469</v>
      </c>
      <c r="E28" s="367">
        <f>D28/$D$8</f>
        <v>0.010491894219068548</v>
      </c>
      <c r="F28" s="368">
        <v>24444</v>
      </c>
      <c r="G28" s="366">
        <v>348</v>
      </c>
      <c r="H28" s="366">
        <f>G28+F28</f>
        <v>24792</v>
      </c>
      <c r="I28" s="369">
        <f>(D28/H28-1)</f>
        <v>-0.09369958050984184</v>
      </c>
      <c r="J28" s="368">
        <v>252163</v>
      </c>
      <c r="K28" s="366">
        <v>603</v>
      </c>
      <c r="L28" s="366">
        <f>K28+J28</f>
        <v>252766</v>
      </c>
      <c r="M28" s="369">
        <f>(L28/$L$8)</f>
        <v>0.01160080891645757</v>
      </c>
      <c r="N28" s="368">
        <v>229401</v>
      </c>
      <c r="O28" s="366">
        <v>2055</v>
      </c>
      <c r="P28" s="366">
        <f>O28+N28</f>
        <v>231456</v>
      </c>
      <c r="Q28" s="370">
        <f>(L28/P28-1)</f>
        <v>0.092069334992396</v>
      </c>
    </row>
    <row r="29" spans="1:17" s="100" customFormat="1" ht="18" customHeight="1">
      <c r="A29" s="364" t="s">
        <v>240</v>
      </c>
      <c r="B29" s="365">
        <v>20971</v>
      </c>
      <c r="C29" s="366">
        <v>18</v>
      </c>
      <c r="D29" s="366">
        <f t="shared" si="3"/>
        <v>20989</v>
      </c>
      <c r="E29" s="367">
        <f aca="true" t="shared" si="11" ref="E29:E42">D29/$D$8</f>
        <v>0.009800808570209166</v>
      </c>
      <c r="F29" s="368">
        <v>13838</v>
      </c>
      <c r="G29" s="366">
        <v>46</v>
      </c>
      <c r="H29" s="366">
        <f t="shared" si="0"/>
        <v>13884</v>
      </c>
      <c r="I29" s="369">
        <f aca="true" t="shared" si="12" ref="I29:I42">(D29/H29-1)</f>
        <v>0.5117401325266493</v>
      </c>
      <c r="J29" s="368">
        <v>193950</v>
      </c>
      <c r="K29" s="366">
        <v>212</v>
      </c>
      <c r="L29" s="366">
        <f t="shared" si="1"/>
        <v>194162</v>
      </c>
      <c r="M29" s="369">
        <f aca="true" t="shared" si="13" ref="M29:M42">(L29/$L$8)</f>
        <v>0.008911152056990397</v>
      </c>
      <c r="N29" s="368">
        <v>159180</v>
      </c>
      <c r="O29" s="366">
        <v>457</v>
      </c>
      <c r="P29" s="366">
        <f t="shared" si="2"/>
        <v>159637</v>
      </c>
      <c r="Q29" s="370">
        <f aca="true" t="shared" si="14" ref="Q29:Q42">(L29/P29-1)</f>
        <v>0.21627191691149306</v>
      </c>
    </row>
    <row r="30" spans="1:17" s="100" customFormat="1" ht="18" customHeight="1">
      <c r="A30" s="364" t="s">
        <v>241</v>
      </c>
      <c r="B30" s="365">
        <v>19407</v>
      </c>
      <c r="C30" s="366">
        <v>1296</v>
      </c>
      <c r="D30" s="366">
        <f t="shared" si="3"/>
        <v>20703</v>
      </c>
      <c r="E30" s="367">
        <f t="shared" si="11"/>
        <v>0.009667260938064717</v>
      </c>
      <c r="F30" s="368">
        <v>20362</v>
      </c>
      <c r="G30" s="366">
        <v>134</v>
      </c>
      <c r="H30" s="366">
        <f>G30+F30</f>
        <v>20496</v>
      </c>
      <c r="I30" s="369">
        <f t="shared" si="12"/>
        <v>0.01009953161592514</v>
      </c>
      <c r="J30" s="368">
        <v>195589</v>
      </c>
      <c r="K30" s="366">
        <v>2621</v>
      </c>
      <c r="L30" s="366">
        <f>K30+J30</f>
        <v>198210</v>
      </c>
      <c r="M30" s="369">
        <f t="shared" si="13"/>
        <v>0.00909693683221262</v>
      </c>
      <c r="N30" s="368">
        <v>231251</v>
      </c>
      <c r="O30" s="366">
        <v>1425</v>
      </c>
      <c r="P30" s="366">
        <f>O30+N30</f>
        <v>232676</v>
      </c>
      <c r="Q30" s="370">
        <f t="shared" si="14"/>
        <v>-0.14812872836046687</v>
      </c>
    </row>
    <row r="31" spans="1:17" s="100" customFormat="1" ht="18" customHeight="1">
      <c r="A31" s="364" t="s">
        <v>242</v>
      </c>
      <c r="B31" s="365">
        <v>19648</v>
      </c>
      <c r="C31" s="366">
        <v>202</v>
      </c>
      <c r="D31" s="366">
        <f t="shared" si="3"/>
        <v>19850</v>
      </c>
      <c r="E31" s="367">
        <f t="shared" si="11"/>
        <v>0.009268952790445087</v>
      </c>
      <c r="F31" s="368">
        <v>19537</v>
      </c>
      <c r="G31" s="366">
        <v>107</v>
      </c>
      <c r="H31" s="366">
        <f>G31+F31</f>
        <v>19644</v>
      </c>
      <c r="I31" s="369">
        <f t="shared" si="12"/>
        <v>0.01048666259417641</v>
      </c>
      <c r="J31" s="368">
        <v>204101</v>
      </c>
      <c r="K31" s="366">
        <v>5421</v>
      </c>
      <c r="L31" s="366">
        <f>K31+J31</f>
        <v>209522</v>
      </c>
      <c r="M31" s="369">
        <f t="shared" si="13"/>
        <v>0.009616106144790134</v>
      </c>
      <c r="N31" s="368">
        <v>203830</v>
      </c>
      <c r="O31" s="366">
        <v>1208</v>
      </c>
      <c r="P31" s="366">
        <f>O31+N31</f>
        <v>205038</v>
      </c>
      <c r="Q31" s="370">
        <f t="shared" si="14"/>
        <v>0.02186911694417626</v>
      </c>
    </row>
    <row r="32" spans="1:17" s="100" customFormat="1" ht="18" customHeight="1">
      <c r="A32" s="364" t="s">
        <v>243</v>
      </c>
      <c r="B32" s="365">
        <v>18186</v>
      </c>
      <c r="C32" s="366">
        <v>151</v>
      </c>
      <c r="D32" s="366">
        <f t="shared" si="3"/>
        <v>18337</v>
      </c>
      <c r="E32" s="367">
        <f t="shared" si="11"/>
        <v>0.008562457799415193</v>
      </c>
      <c r="F32" s="368">
        <v>14410</v>
      </c>
      <c r="G32" s="366">
        <v>494</v>
      </c>
      <c r="H32" s="366">
        <f>G32+F32</f>
        <v>14904</v>
      </c>
      <c r="I32" s="369">
        <f t="shared" si="12"/>
        <v>0.2303408480944713</v>
      </c>
      <c r="J32" s="368">
        <v>197284</v>
      </c>
      <c r="K32" s="366">
        <v>2022</v>
      </c>
      <c r="L32" s="366">
        <f>K32+J32</f>
        <v>199306</v>
      </c>
      <c r="M32" s="369">
        <f t="shared" si="13"/>
        <v>0.00914723824368583</v>
      </c>
      <c r="N32" s="368">
        <v>174622</v>
      </c>
      <c r="O32" s="366">
        <v>1703</v>
      </c>
      <c r="P32" s="366">
        <f>O32+N32</f>
        <v>176325</v>
      </c>
      <c r="Q32" s="370">
        <f t="shared" si="14"/>
        <v>0.13033319154969525</v>
      </c>
    </row>
    <row r="33" spans="1:17" s="100" customFormat="1" ht="18" customHeight="1">
      <c r="A33" s="364" t="s">
        <v>244</v>
      </c>
      <c r="B33" s="365">
        <v>17356</v>
      </c>
      <c r="C33" s="366">
        <v>488</v>
      </c>
      <c r="D33" s="366">
        <f t="shared" si="3"/>
        <v>17844</v>
      </c>
      <c r="E33" s="367">
        <f t="shared" si="11"/>
        <v>0.00833225156638298</v>
      </c>
      <c r="F33" s="368">
        <v>18421</v>
      </c>
      <c r="G33" s="366">
        <v>508</v>
      </c>
      <c r="H33" s="366">
        <f t="shared" si="0"/>
        <v>18929</v>
      </c>
      <c r="I33" s="369">
        <f t="shared" si="12"/>
        <v>-0.05731945691795659</v>
      </c>
      <c r="J33" s="368">
        <v>189450</v>
      </c>
      <c r="K33" s="366">
        <v>4342</v>
      </c>
      <c r="L33" s="366">
        <f t="shared" si="1"/>
        <v>193792</v>
      </c>
      <c r="M33" s="369">
        <f t="shared" si="13"/>
        <v>0.008894170741073347</v>
      </c>
      <c r="N33" s="368">
        <v>200366</v>
      </c>
      <c r="O33" s="366">
        <v>3661</v>
      </c>
      <c r="P33" s="366">
        <f t="shared" si="2"/>
        <v>204027</v>
      </c>
      <c r="Q33" s="370">
        <f t="shared" si="14"/>
        <v>-0.05016492915153381</v>
      </c>
    </row>
    <row r="34" spans="1:17" s="100" customFormat="1" ht="18" customHeight="1">
      <c r="A34" s="364" t="s">
        <v>245</v>
      </c>
      <c r="B34" s="365">
        <v>16215</v>
      </c>
      <c r="C34" s="366">
        <v>1</v>
      </c>
      <c r="D34" s="366">
        <f t="shared" si="3"/>
        <v>16216</v>
      </c>
      <c r="E34" s="367">
        <f t="shared" si="11"/>
        <v>0.007572057352637659</v>
      </c>
      <c r="F34" s="368">
        <v>16114</v>
      </c>
      <c r="G34" s="366">
        <v>147</v>
      </c>
      <c r="H34" s="366">
        <f>G34+F34</f>
        <v>16261</v>
      </c>
      <c r="I34" s="369">
        <f t="shared" si="12"/>
        <v>-0.002767357481089694</v>
      </c>
      <c r="J34" s="368">
        <v>161583</v>
      </c>
      <c r="K34" s="366">
        <v>2989</v>
      </c>
      <c r="L34" s="366">
        <f>K34+J34</f>
        <v>164572</v>
      </c>
      <c r="M34" s="369">
        <f t="shared" si="13"/>
        <v>0.007553105738110566</v>
      </c>
      <c r="N34" s="368">
        <v>171553</v>
      </c>
      <c r="O34" s="366">
        <v>15102</v>
      </c>
      <c r="P34" s="366">
        <f>O34+N34</f>
        <v>186655</v>
      </c>
      <c r="Q34" s="370">
        <f t="shared" si="14"/>
        <v>-0.11830918003803814</v>
      </c>
    </row>
    <row r="35" spans="1:17" s="100" customFormat="1" ht="18" customHeight="1">
      <c r="A35" s="364" t="s">
        <v>246</v>
      </c>
      <c r="B35" s="365">
        <v>16052</v>
      </c>
      <c r="C35" s="366">
        <v>7</v>
      </c>
      <c r="D35" s="366">
        <f t="shared" si="3"/>
        <v>16059</v>
      </c>
      <c r="E35" s="367">
        <f t="shared" si="11"/>
        <v>0.007498746239887035</v>
      </c>
      <c r="F35" s="368">
        <v>15487</v>
      </c>
      <c r="G35" s="366">
        <v>85</v>
      </c>
      <c r="H35" s="366">
        <f>G35+F35</f>
        <v>15572</v>
      </c>
      <c r="I35" s="369">
        <f t="shared" si="12"/>
        <v>0.03127408168507584</v>
      </c>
      <c r="J35" s="368">
        <v>168036</v>
      </c>
      <c r="K35" s="366">
        <v>4678</v>
      </c>
      <c r="L35" s="366">
        <f>K35+J35</f>
        <v>172714</v>
      </c>
      <c r="M35" s="369">
        <f t="shared" si="13"/>
        <v>0.007926786479182536</v>
      </c>
      <c r="N35" s="368">
        <v>169046</v>
      </c>
      <c r="O35" s="366">
        <v>316</v>
      </c>
      <c r="P35" s="366">
        <f>O35+N35</f>
        <v>169362</v>
      </c>
      <c r="Q35" s="370">
        <f t="shared" si="14"/>
        <v>0.01979192498907656</v>
      </c>
    </row>
    <row r="36" spans="1:17" s="100" customFormat="1" ht="18" customHeight="1">
      <c r="A36" s="364" t="s">
        <v>247</v>
      </c>
      <c r="B36" s="365">
        <v>15989</v>
      </c>
      <c r="C36" s="366">
        <v>5</v>
      </c>
      <c r="D36" s="366">
        <f t="shared" si="3"/>
        <v>15994</v>
      </c>
      <c r="E36" s="367">
        <f t="shared" si="11"/>
        <v>0.007468394505308752</v>
      </c>
      <c r="F36" s="368">
        <v>8212</v>
      </c>
      <c r="G36" s="366">
        <v>143</v>
      </c>
      <c r="H36" s="366">
        <f>G36+F36</f>
        <v>8355</v>
      </c>
      <c r="I36" s="369">
        <f t="shared" si="12"/>
        <v>0.9143028126870139</v>
      </c>
      <c r="J36" s="368">
        <v>156461</v>
      </c>
      <c r="K36" s="366">
        <v>428</v>
      </c>
      <c r="L36" s="366">
        <f>K36+J36</f>
        <v>156889</v>
      </c>
      <c r="M36" s="369">
        <f t="shared" si="13"/>
        <v>0.007200491007865424</v>
      </c>
      <c r="N36" s="368">
        <v>160422</v>
      </c>
      <c r="O36" s="366">
        <v>4101</v>
      </c>
      <c r="P36" s="366">
        <f>O36+N36</f>
        <v>164523</v>
      </c>
      <c r="Q36" s="370">
        <f t="shared" si="14"/>
        <v>-0.04640080718197459</v>
      </c>
    </row>
    <row r="37" spans="1:17" s="100" customFormat="1" ht="18" customHeight="1">
      <c r="A37" s="364" t="s">
        <v>248</v>
      </c>
      <c r="B37" s="365">
        <v>14641</v>
      </c>
      <c r="C37" s="366">
        <v>1</v>
      </c>
      <c r="D37" s="366">
        <f t="shared" si="3"/>
        <v>14642</v>
      </c>
      <c r="E37" s="367">
        <f t="shared" si="11"/>
        <v>0.006837078426080452</v>
      </c>
      <c r="F37" s="368">
        <v>8862</v>
      </c>
      <c r="G37" s="366">
        <v>52</v>
      </c>
      <c r="H37" s="366">
        <f>G37+F37</f>
        <v>8914</v>
      </c>
      <c r="I37" s="369">
        <f t="shared" si="12"/>
        <v>0.6425846982275072</v>
      </c>
      <c r="J37" s="368">
        <v>133029</v>
      </c>
      <c r="K37" s="366">
        <v>88</v>
      </c>
      <c r="L37" s="366">
        <f>K37+J37</f>
        <v>133117</v>
      </c>
      <c r="M37" s="369">
        <f t="shared" si="13"/>
        <v>0.006109464407919113</v>
      </c>
      <c r="N37" s="368">
        <v>149066</v>
      </c>
      <c r="O37" s="366">
        <v>339</v>
      </c>
      <c r="P37" s="366">
        <f>O37+N37</f>
        <v>149405</v>
      </c>
      <c r="Q37" s="370">
        <f t="shared" si="14"/>
        <v>-0.10901910913289381</v>
      </c>
    </row>
    <row r="38" spans="1:17" s="100" customFormat="1" ht="18" customHeight="1">
      <c r="A38" s="364" t="s">
        <v>249</v>
      </c>
      <c r="B38" s="365">
        <v>12467</v>
      </c>
      <c r="C38" s="366">
        <v>0</v>
      </c>
      <c r="D38" s="366">
        <f t="shared" si="3"/>
        <v>12467</v>
      </c>
      <c r="E38" s="367">
        <f t="shared" si="11"/>
        <v>0.005821462692114806</v>
      </c>
      <c r="F38" s="368">
        <v>7090</v>
      </c>
      <c r="G38" s="366">
        <v>45</v>
      </c>
      <c r="H38" s="366">
        <f>G38+F38</f>
        <v>7135</v>
      </c>
      <c r="I38" s="369">
        <f t="shared" si="12"/>
        <v>0.7473020322354591</v>
      </c>
      <c r="J38" s="368">
        <v>121491</v>
      </c>
      <c r="K38" s="366">
        <v>657</v>
      </c>
      <c r="L38" s="366">
        <f>K38+J38</f>
        <v>122148</v>
      </c>
      <c r="M38" s="369">
        <f t="shared" si="13"/>
        <v>0.005606037234151188</v>
      </c>
      <c r="N38" s="368">
        <v>109379</v>
      </c>
      <c r="O38" s="366">
        <v>400</v>
      </c>
      <c r="P38" s="366">
        <f>O38+N38</f>
        <v>109779</v>
      </c>
      <c r="Q38" s="370">
        <f t="shared" si="14"/>
        <v>0.1126718224797092</v>
      </c>
    </row>
    <row r="39" spans="1:17" s="100" customFormat="1" ht="18" customHeight="1">
      <c r="A39" s="364" t="s">
        <v>250</v>
      </c>
      <c r="B39" s="365">
        <v>12128</v>
      </c>
      <c r="C39" s="366">
        <v>104</v>
      </c>
      <c r="D39" s="366">
        <f t="shared" si="3"/>
        <v>12232</v>
      </c>
      <c r="E39" s="367">
        <f t="shared" si="11"/>
        <v>0.005711729497870242</v>
      </c>
      <c r="F39" s="368">
        <v>12321</v>
      </c>
      <c r="G39" s="366">
        <v>55</v>
      </c>
      <c r="H39" s="366">
        <f t="shared" si="0"/>
        <v>12376</v>
      </c>
      <c r="I39" s="369">
        <f t="shared" si="12"/>
        <v>-0.011635423400129241</v>
      </c>
      <c r="J39" s="368">
        <v>118919</v>
      </c>
      <c r="K39" s="366">
        <v>963</v>
      </c>
      <c r="L39" s="366">
        <f t="shared" si="1"/>
        <v>119882</v>
      </c>
      <c r="M39" s="369">
        <f t="shared" si="13"/>
        <v>0.005502038148021358</v>
      </c>
      <c r="N39" s="368">
        <v>114327</v>
      </c>
      <c r="O39" s="366">
        <v>846</v>
      </c>
      <c r="P39" s="366">
        <f t="shared" si="2"/>
        <v>115173</v>
      </c>
      <c r="Q39" s="370">
        <f t="shared" si="14"/>
        <v>0.04088631884208982</v>
      </c>
    </row>
    <row r="40" spans="1:17" s="100" customFormat="1" ht="18" customHeight="1">
      <c r="A40" s="364" t="s">
        <v>251</v>
      </c>
      <c r="B40" s="365">
        <v>11996</v>
      </c>
      <c r="C40" s="366">
        <v>59</v>
      </c>
      <c r="D40" s="366">
        <f t="shared" si="3"/>
        <v>12055</v>
      </c>
      <c r="E40" s="367">
        <f t="shared" si="11"/>
        <v>0.005629079389864762</v>
      </c>
      <c r="F40" s="368">
        <v>13409</v>
      </c>
      <c r="G40" s="366"/>
      <c r="H40" s="366">
        <f t="shared" si="0"/>
        <v>13409</v>
      </c>
      <c r="I40" s="369">
        <f t="shared" si="12"/>
        <v>-0.10097695577597132</v>
      </c>
      <c r="J40" s="368">
        <v>133665</v>
      </c>
      <c r="K40" s="366">
        <v>388</v>
      </c>
      <c r="L40" s="366">
        <f t="shared" si="1"/>
        <v>134053</v>
      </c>
      <c r="M40" s="369">
        <f t="shared" si="13"/>
        <v>0.006152422547644409</v>
      </c>
      <c r="N40" s="368">
        <v>146129</v>
      </c>
      <c r="O40" s="366">
        <v>167</v>
      </c>
      <c r="P40" s="366">
        <f t="shared" si="2"/>
        <v>146296</v>
      </c>
      <c r="Q40" s="370">
        <f t="shared" si="14"/>
        <v>-0.08368649860556676</v>
      </c>
    </row>
    <row r="41" spans="1:17" s="100" customFormat="1" ht="18" customHeight="1">
      <c r="A41" s="364" t="s">
        <v>252</v>
      </c>
      <c r="B41" s="365">
        <v>11486</v>
      </c>
      <c r="C41" s="366">
        <v>24</v>
      </c>
      <c r="D41" s="366">
        <f t="shared" si="3"/>
        <v>11510</v>
      </c>
      <c r="E41" s="367">
        <f t="shared" si="11"/>
        <v>0.005374591769169922</v>
      </c>
      <c r="F41" s="368">
        <v>7073</v>
      </c>
      <c r="G41" s="366">
        <v>35</v>
      </c>
      <c r="H41" s="366">
        <f t="shared" si="0"/>
        <v>7108</v>
      </c>
      <c r="I41" s="369">
        <f t="shared" si="12"/>
        <v>0.6193021947101858</v>
      </c>
      <c r="J41" s="368">
        <v>90425</v>
      </c>
      <c r="K41" s="366">
        <v>306</v>
      </c>
      <c r="L41" s="366">
        <f t="shared" si="1"/>
        <v>90731</v>
      </c>
      <c r="M41" s="369">
        <f t="shared" si="13"/>
        <v>0.004164139930999865</v>
      </c>
      <c r="N41" s="368">
        <v>80147</v>
      </c>
      <c r="O41" s="366">
        <v>821</v>
      </c>
      <c r="P41" s="366">
        <f t="shared" si="2"/>
        <v>80968</v>
      </c>
      <c r="Q41" s="370">
        <f t="shared" si="14"/>
        <v>0.1205785001482067</v>
      </c>
    </row>
    <row r="42" spans="1:17" s="100" customFormat="1" ht="18" customHeight="1">
      <c r="A42" s="364" t="s">
        <v>253</v>
      </c>
      <c r="B42" s="365">
        <v>9296</v>
      </c>
      <c r="C42" s="366">
        <v>290</v>
      </c>
      <c r="D42" s="366">
        <f t="shared" si="3"/>
        <v>9586</v>
      </c>
      <c r="E42" s="367">
        <f t="shared" si="11"/>
        <v>0.0044761804256527255</v>
      </c>
      <c r="F42" s="368">
        <v>8491</v>
      </c>
      <c r="G42" s="366">
        <v>54</v>
      </c>
      <c r="H42" s="366">
        <f t="shared" si="0"/>
        <v>8545</v>
      </c>
      <c r="I42" s="369">
        <f t="shared" si="12"/>
        <v>0.12182562902282035</v>
      </c>
      <c r="J42" s="368">
        <v>95944</v>
      </c>
      <c r="K42" s="366">
        <v>1018</v>
      </c>
      <c r="L42" s="366">
        <f t="shared" si="1"/>
        <v>96962</v>
      </c>
      <c r="M42" s="369">
        <f t="shared" si="13"/>
        <v>0.004450114470132688</v>
      </c>
      <c r="N42" s="368">
        <v>96763</v>
      </c>
      <c r="O42" s="366">
        <v>415</v>
      </c>
      <c r="P42" s="366">
        <f t="shared" si="2"/>
        <v>97178</v>
      </c>
      <c r="Q42" s="370">
        <f t="shared" si="14"/>
        <v>-0.0022227253081973375</v>
      </c>
    </row>
    <row r="43" spans="1:17" s="100" customFormat="1" ht="18" customHeight="1">
      <c r="A43" s="364" t="s">
        <v>254</v>
      </c>
      <c r="B43" s="365">
        <v>9321</v>
      </c>
      <c r="C43" s="366">
        <v>241</v>
      </c>
      <c r="D43" s="366">
        <f t="shared" si="3"/>
        <v>9562</v>
      </c>
      <c r="E43" s="367">
        <f aca="true" t="shared" si="15" ref="E43:E63">D43/$D$8</f>
        <v>0.004464973631346898</v>
      </c>
      <c r="F43" s="368">
        <v>7214</v>
      </c>
      <c r="G43" s="366">
        <v>305</v>
      </c>
      <c r="H43" s="366">
        <f t="shared" si="0"/>
        <v>7519</v>
      </c>
      <c r="I43" s="369">
        <f aca="true" t="shared" si="16" ref="I43:I63">(D43/H43-1)</f>
        <v>0.27171166378507783</v>
      </c>
      <c r="J43" s="368">
        <v>89775</v>
      </c>
      <c r="K43" s="366">
        <v>2719</v>
      </c>
      <c r="L43" s="366">
        <f t="shared" si="1"/>
        <v>92494</v>
      </c>
      <c r="M43" s="369">
        <f aca="true" t="shared" si="17" ref="M43:M63">(L43/$L$8)</f>
        <v>0.004245053606572191</v>
      </c>
      <c r="N43" s="368">
        <v>77240</v>
      </c>
      <c r="O43" s="366">
        <v>1335</v>
      </c>
      <c r="P43" s="366">
        <f t="shared" si="2"/>
        <v>78575</v>
      </c>
      <c r="Q43" s="370">
        <f aca="true" t="shared" si="18" ref="Q43:Q63">(L43/P43-1)</f>
        <v>0.17714285714285705</v>
      </c>
    </row>
    <row r="44" spans="1:17" s="100" customFormat="1" ht="18" customHeight="1">
      <c r="A44" s="364" t="s">
        <v>255</v>
      </c>
      <c r="B44" s="365">
        <v>7901</v>
      </c>
      <c r="C44" s="366">
        <v>4</v>
      </c>
      <c r="D44" s="366">
        <f t="shared" si="3"/>
        <v>7905</v>
      </c>
      <c r="E44" s="367">
        <f t="shared" si="15"/>
        <v>0.003691237874482036</v>
      </c>
      <c r="F44" s="368">
        <v>8604</v>
      </c>
      <c r="G44" s="366">
        <v>28</v>
      </c>
      <c r="H44" s="366">
        <f t="shared" si="0"/>
        <v>8632</v>
      </c>
      <c r="I44" s="369">
        <f t="shared" si="16"/>
        <v>-0.08422150139017603</v>
      </c>
      <c r="J44" s="368">
        <v>91365</v>
      </c>
      <c r="K44" s="366">
        <v>1501</v>
      </c>
      <c r="L44" s="366">
        <f t="shared" si="1"/>
        <v>92866</v>
      </c>
      <c r="M44" s="369">
        <f t="shared" si="17"/>
        <v>0.004262126713386091</v>
      </c>
      <c r="N44" s="368">
        <v>83018</v>
      </c>
      <c r="O44" s="366">
        <v>188</v>
      </c>
      <c r="P44" s="366">
        <f t="shared" si="2"/>
        <v>83206</v>
      </c>
      <c r="Q44" s="370">
        <f t="shared" si="18"/>
        <v>0.11609739682234443</v>
      </c>
    </row>
    <row r="45" spans="1:17" s="100" customFormat="1" ht="18" customHeight="1">
      <c r="A45" s="364" t="s">
        <v>256</v>
      </c>
      <c r="B45" s="365">
        <v>7789</v>
      </c>
      <c r="C45" s="366">
        <v>0</v>
      </c>
      <c r="D45" s="366">
        <f t="shared" si="3"/>
        <v>7789</v>
      </c>
      <c r="E45" s="367">
        <f t="shared" si="15"/>
        <v>0.003637071702003868</v>
      </c>
      <c r="F45" s="368">
        <v>7642</v>
      </c>
      <c r="G45" s="366">
        <v>1134</v>
      </c>
      <c r="H45" s="366">
        <f t="shared" si="0"/>
        <v>8776</v>
      </c>
      <c r="I45" s="369">
        <f t="shared" si="16"/>
        <v>-0.11246581586144033</v>
      </c>
      <c r="J45" s="368">
        <v>86070</v>
      </c>
      <c r="K45" s="366">
        <v>265</v>
      </c>
      <c r="L45" s="366">
        <f t="shared" si="1"/>
        <v>86335</v>
      </c>
      <c r="M45" s="369">
        <f t="shared" si="17"/>
        <v>0.00396238353972593</v>
      </c>
      <c r="N45" s="368">
        <v>106704</v>
      </c>
      <c r="O45" s="366">
        <v>1946</v>
      </c>
      <c r="P45" s="366">
        <f t="shared" si="2"/>
        <v>108650</v>
      </c>
      <c r="Q45" s="370">
        <f t="shared" si="18"/>
        <v>-0.20538426138978372</v>
      </c>
    </row>
    <row r="46" spans="1:17" s="100" customFormat="1" ht="18" customHeight="1">
      <c r="A46" s="364" t="s">
        <v>257</v>
      </c>
      <c r="B46" s="365">
        <v>6922</v>
      </c>
      <c r="C46" s="366">
        <v>18</v>
      </c>
      <c r="D46" s="366">
        <f t="shared" si="3"/>
        <v>6940</v>
      </c>
      <c r="E46" s="367">
        <f t="shared" si="15"/>
        <v>0.0032406313534352094</v>
      </c>
      <c r="F46" s="368">
        <v>4300</v>
      </c>
      <c r="G46" s="366"/>
      <c r="H46" s="366">
        <f t="shared" si="0"/>
        <v>4300</v>
      </c>
      <c r="I46" s="369">
        <f t="shared" si="16"/>
        <v>0.613953488372093</v>
      </c>
      <c r="J46" s="368">
        <v>49705</v>
      </c>
      <c r="K46" s="366">
        <v>49</v>
      </c>
      <c r="L46" s="366">
        <f t="shared" si="1"/>
        <v>49754</v>
      </c>
      <c r="M46" s="369">
        <f t="shared" si="17"/>
        <v>0.002283482140910684</v>
      </c>
      <c r="N46" s="368">
        <v>38666</v>
      </c>
      <c r="O46" s="366"/>
      <c r="P46" s="366">
        <f t="shared" si="2"/>
        <v>38666</v>
      </c>
      <c r="Q46" s="370">
        <f t="shared" si="18"/>
        <v>0.28676356488904986</v>
      </c>
    </row>
    <row r="47" spans="1:17" s="100" customFormat="1" ht="18" customHeight="1">
      <c r="A47" s="364" t="s">
        <v>258</v>
      </c>
      <c r="B47" s="365">
        <v>6928</v>
      </c>
      <c r="C47" s="366">
        <v>0</v>
      </c>
      <c r="D47" s="366">
        <f t="shared" si="3"/>
        <v>6928</v>
      </c>
      <c r="E47" s="367">
        <f t="shared" si="15"/>
        <v>0.0032350279562822952</v>
      </c>
      <c r="F47" s="368">
        <v>7171</v>
      </c>
      <c r="G47" s="366">
        <v>16</v>
      </c>
      <c r="H47" s="366">
        <f t="shared" si="0"/>
        <v>7187</v>
      </c>
      <c r="I47" s="369">
        <f t="shared" si="16"/>
        <v>-0.03603728955057739</v>
      </c>
      <c r="J47" s="368">
        <v>72763</v>
      </c>
      <c r="K47" s="366">
        <v>1061</v>
      </c>
      <c r="L47" s="366">
        <f t="shared" si="1"/>
        <v>73824</v>
      </c>
      <c r="M47" s="369">
        <f t="shared" si="17"/>
        <v>0.0033881855844874855</v>
      </c>
      <c r="N47" s="368">
        <v>65677</v>
      </c>
      <c r="O47" s="366">
        <v>442</v>
      </c>
      <c r="P47" s="366">
        <f t="shared" si="2"/>
        <v>66119</v>
      </c>
      <c r="Q47" s="370">
        <f t="shared" si="18"/>
        <v>0.1165323129508915</v>
      </c>
    </row>
    <row r="48" spans="1:17" s="100" customFormat="1" ht="18" customHeight="1">
      <c r="A48" s="364" t="s">
        <v>259</v>
      </c>
      <c r="B48" s="365">
        <v>6463</v>
      </c>
      <c r="C48" s="366">
        <v>291</v>
      </c>
      <c r="D48" s="366">
        <f t="shared" si="3"/>
        <v>6754</v>
      </c>
      <c r="E48" s="367">
        <f t="shared" si="15"/>
        <v>0.003153778697565044</v>
      </c>
      <c r="F48" s="368">
        <v>6538</v>
      </c>
      <c r="G48" s="366">
        <v>272</v>
      </c>
      <c r="H48" s="366">
        <f t="shared" si="0"/>
        <v>6810</v>
      </c>
      <c r="I48" s="369">
        <f t="shared" si="16"/>
        <v>-0.008223201174743067</v>
      </c>
      <c r="J48" s="368">
        <v>70885</v>
      </c>
      <c r="K48" s="366">
        <v>3513</v>
      </c>
      <c r="L48" s="366">
        <f t="shared" si="1"/>
        <v>74398</v>
      </c>
      <c r="M48" s="369">
        <f t="shared" si="17"/>
        <v>0.0034145295718831267</v>
      </c>
      <c r="N48" s="368">
        <v>64624</v>
      </c>
      <c r="O48" s="366">
        <v>3629</v>
      </c>
      <c r="P48" s="366">
        <f t="shared" si="2"/>
        <v>68253</v>
      </c>
      <c r="Q48" s="370">
        <f t="shared" si="18"/>
        <v>0.0900326725565177</v>
      </c>
    </row>
    <row r="49" spans="1:17" s="100" customFormat="1" ht="18" customHeight="1">
      <c r="A49" s="364" t="s">
        <v>260</v>
      </c>
      <c r="B49" s="365">
        <v>6502</v>
      </c>
      <c r="C49" s="366">
        <v>21</v>
      </c>
      <c r="D49" s="366">
        <f t="shared" si="3"/>
        <v>6523</v>
      </c>
      <c r="E49" s="367">
        <f t="shared" si="15"/>
        <v>0.003045913302371451</v>
      </c>
      <c r="F49" s="368">
        <v>3407</v>
      </c>
      <c r="G49" s="366">
        <v>14</v>
      </c>
      <c r="H49" s="366">
        <f t="shared" si="0"/>
        <v>3421</v>
      </c>
      <c r="I49" s="369">
        <f t="shared" si="16"/>
        <v>0.9067524115755627</v>
      </c>
      <c r="J49" s="368">
        <v>64010</v>
      </c>
      <c r="K49" s="366">
        <v>178</v>
      </c>
      <c r="L49" s="366">
        <f t="shared" si="1"/>
        <v>64188</v>
      </c>
      <c r="M49" s="369">
        <f t="shared" si="17"/>
        <v>0.002945937043469369</v>
      </c>
      <c r="N49" s="368">
        <v>74304</v>
      </c>
      <c r="O49" s="366">
        <v>441</v>
      </c>
      <c r="P49" s="366">
        <f t="shared" si="2"/>
        <v>74745</v>
      </c>
      <c r="Q49" s="370">
        <f t="shared" si="18"/>
        <v>-0.14124021673690546</v>
      </c>
    </row>
    <row r="50" spans="1:17" s="100" customFormat="1" ht="18" customHeight="1">
      <c r="A50" s="364" t="s">
        <v>261</v>
      </c>
      <c r="B50" s="365">
        <v>6410</v>
      </c>
      <c r="C50" s="366">
        <v>59</v>
      </c>
      <c r="D50" s="366">
        <f t="shared" si="3"/>
        <v>6469</v>
      </c>
      <c r="E50" s="367">
        <f t="shared" si="15"/>
        <v>0.0030206980151833386</v>
      </c>
      <c r="F50" s="368">
        <v>4607</v>
      </c>
      <c r="G50" s="366">
        <v>50</v>
      </c>
      <c r="H50" s="366">
        <f t="shared" si="0"/>
        <v>4657</v>
      </c>
      <c r="I50" s="369">
        <f t="shared" si="16"/>
        <v>0.389091689929139</v>
      </c>
      <c r="J50" s="368">
        <v>62974</v>
      </c>
      <c r="K50" s="366">
        <v>817</v>
      </c>
      <c r="L50" s="366">
        <f t="shared" si="1"/>
        <v>63791</v>
      </c>
      <c r="M50" s="369">
        <f t="shared" si="17"/>
        <v>0.0029277165504448576</v>
      </c>
      <c r="N50" s="368">
        <v>78615</v>
      </c>
      <c r="O50" s="366">
        <v>244</v>
      </c>
      <c r="P50" s="366">
        <f t="shared" si="2"/>
        <v>78859</v>
      </c>
      <c r="Q50" s="370">
        <f t="shared" si="18"/>
        <v>-0.1910752101852674</v>
      </c>
    </row>
    <row r="51" spans="1:17" s="100" customFormat="1" ht="18" customHeight="1">
      <c r="A51" s="364" t="s">
        <v>262</v>
      </c>
      <c r="B51" s="365">
        <v>6388</v>
      </c>
      <c r="C51" s="366">
        <v>14</v>
      </c>
      <c r="D51" s="366">
        <f t="shared" si="3"/>
        <v>6402</v>
      </c>
      <c r="E51" s="367">
        <f t="shared" si="15"/>
        <v>0.0029894123810795693</v>
      </c>
      <c r="F51" s="368">
        <v>2877</v>
      </c>
      <c r="G51" s="366">
        <v>11</v>
      </c>
      <c r="H51" s="366">
        <f t="shared" si="0"/>
        <v>2888</v>
      </c>
      <c r="I51" s="369">
        <f t="shared" si="16"/>
        <v>1.216759002770083</v>
      </c>
      <c r="J51" s="368">
        <v>63200</v>
      </c>
      <c r="K51" s="366">
        <v>347</v>
      </c>
      <c r="L51" s="366">
        <f t="shared" si="1"/>
        <v>63547</v>
      </c>
      <c r="M51" s="369">
        <f t="shared" si="17"/>
        <v>0.002916518061029289</v>
      </c>
      <c r="N51" s="368">
        <v>71262</v>
      </c>
      <c r="O51" s="366">
        <v>521</v>
      </c>
      <c r="P51" s="366">
        <f t="shared" si="2"/>
        <v>71783</v>
      </c>
      <c r="Q51" s="370">
        <f t="shared" si="18"/>
        <v>-0.11473468648565821</v>
      </c>
    </row>
    <row r="52" spans="1:17" s="100" customFormat="1" ht="18" customHeight="1">
      <c r="A52" s="364" t="s">
        <v>263</v>
      </c>
      <c r="B52" s="365">
        <v>6297</v>
      </c>
      <c r="C52" s="366">
        <v>7</v>
      </c>
      <c r="D52" s="366">
        <f t="shared" si="3"/>
        <v>6304</v>
      </c>
      <c r="E52" s="367">
        <f t="shared" si="15"/>
        <v>0.002943651304330772</v>
      </c>
      <c r="F52" s="368">
        <v>1934</v>
      </c>
      <c r="G52" s="366">
        <v>60</v>
      </c>
      <c r="H52" s="366">
        <f t="shared" si="0"/>
        <v>1994</v>
      </c>
      <c r="I52" s="369">
        <f t="shared" si="16"/>
        <v>2.1614844533600803</v>
      </c>
      <c r="J52" s="368">
        <v>51243</v>
      </c>
      <c r="K52" s="366">
        <v>171</v>
      </c>
      <c r="L52" s="366">
        <f t="shared" si="1"/>
        <v>51414</v>
      </c>
      <c r="M52" s="369">
        <f t="shared" si="17"/>
        <v>0.002359668585295291</v>
      </c>
      <c r="N52" s="368">
        <v>68112</v>
      </c>
      <c r="O52" s="366">
        <v>596</v>
      </c>
      <c r="P52" s="366">
        <f t="shared" si="2"/>
        <v>68708</v>
      </c>
      <c r="Q52" s="370">
        <f t="shared" si="18"/>
        <v>-0.25170285847354024</v>
      </c>
    </row>
    <row r="53" spans="1:17" s="100" customFormat="1" ht="18" customHeight="1">
      <c r="A53" s="364" t="s">
        <v>264</v>
      </c>
      <c r="B53" s="365">
        <v>6174</v>
      </c>
      <c r="C53" s="366">
        <v>72</v>
      </c>
      <c r="D53" s="366">
        <f t="shared" si="3"/>
        <v>6246</v>
      </c>
      <c r="E53" s="367">
        <f t="shared" si="15"/>
        <v>0.0029165682180916884</v>
      </c>
      <c r="F53" s="368">
        <v>8239</v>
      </c>
      <c r="G53" s="366">
        <v>26</v>
      </c>
      <c r="H53" s="366">
        <f t="shared" si="0"/>
        <v>8265</v>
      </c>
      <c r="I53" s="369">
        <f t="shared" si="16"/>
        <v>-0.2442831215970962</v>
      </c>
      <c r="J53" s="368">
        <v>72570</v>
      </c>
      <c r="K53" s="366">
        <v>386</v>
      </c>
      <c r="L53" s="366">
        <f t="shared" si="1"/>
        <v>72956</v>
      </c>
      <c r="M53" s="369">
        <f t="shared" si="17"/>
        <v>0.003348348335255052</v>
      </c>
      <c r="N53" s="368">
        <v>80970</v>
      </c>
      <c r="O53" s="366">
        <v>352</v>
      </c>
      <c r="P53" s="366">
        <f t="shared" si="2"/>
        <v>81322</v>
      </c>
      <c r="Q53" s="370">
        <f t="shared" si="18"/>
        <v>-0.10287499077740336</v>
      </c>
    </row>
    <row r="54" spans="1:17" s="100" customFormat="1" ht="18" customHeight="1">
      <c r="A54" s="364" t="s">
        <v>265</v>
      </c>
      <c r="B54" s="365">
        <v>6201</v>
      </c>
      <c r="C54" s="366">
        <v>9</v>
      </c>
      <c r="D54" s="366">
        <f t="shared" si="3"/>
        <v>6210</v>
      </c>
      <c r="E54" s="367">
        <f t="shared" si="15"/>
        <v>0.002899758026632947</v>
      </c>
      <c r="F54" s="368">
        <v>1481</v>
      </c>
      <c r="G54" s="366"/>
      <c r="H54" s="366">
        <f t="shared" si="0"/>
        <v>1481</v>
      </c>
      <c r="I54" s="369">
        <f t="shared" si="16"/>
        <v>3.1931127616475354</v>
      </c>
      <c r="J54" s="368">
        <v>30599</v>
      </c>
      <c r="K54" s="366">
        <v>69</v>
      </c>
      <c r="L54" s="366">
        <f t="shared" si="1"/>
        <v>30668</v>
      </c>
      <c r="M54" s="369">
        <f t="shared" si="17"/>
        <v>0.0014075216122814017</v>
      </c>
      <c r="N54" s="368">
        <v>23314</v>
      </c>
      <c r="O54" s="366">
        <v>161</v>
      </c>
      <c r="P54" s="366">
        <f t="shared" si="2"/>
        <v>23475</v>
      </c>
      <c r="Q54" s="370">
        <f t="shared" si="18"/>
        <v>0.3064110756123535</v>
      </c>
    </row>
    <row r="55" spans="1:17" s="100" customFormat="1" ht="18" customHeight="1">
      <c r="A55" s="364" t="s">
        <v>266</v>
      </c>
      <c r="B55" s="365">
        <v>5975</v>
      </c>
      <c r="C55" s="366">
        <v>67</v>
      </c>
      <c r="D55" s="366">
        <f t="shared" si="3"/>
        <v>6042</v>
      </c>
      <c r="E55" s="367">
        <f t="shared" si="15"/>
        <v>0.002821310466492152</v>
      </c>
      <c r="F55" s="368">
        <v>6747</v>
      </c>
      <c r="G55" s="366">
        <v>19</v>
      </c>
      <c r="H55" s="366">
        <f t="shared" si="0"/>
        <v>6766</v>
      </c>
      <c r="I55" s="369">
        <f t="shared" si="16"/>
        <v>-0.10700561631687855</v>
      </c>
      <c r="J55" s="368">
        <v>64435</v>
      </c>
      <c r="K55" s="366">
        <v>647</v>
      </c>
      <c r="L55" s="366">
        <f t="shared" si="1"/>
        <v>65082</v>
      </c>
      <c r="M55" s="369">
        <f t="shared" si="17"/>
        <v>0.002986967574360838</v>
      </c>
      <c r="N55" s="368">
        <v>65819</v>
      </c>
      <c r="O55" s="366">
        <v>380</v>
      </c>
      <c r="P55" s="366">
        <f t="shared" si="2"/>
        <v>66199</v>
      </c>
      <c r="Q55" s="370">
        <f t="shared" si="18"/>
        <v>-0.01687336666717021</v>
      </c>
    </row>
    <row r="56" spans="1:17" s="100" customFormat="1" ht="18" customHeight="1">
      <c r="A56" s="364" t="s">
        <v>267</v>
      </c>
      <c r="B56" s="365">
        <v>5424</v>
      </c>
      <c r="C56" s="366">
        <v>9</v>
      </c>
      <c r="D56" s="366">
        <f t="shared" si="3"/>
        <v>5433</v>
      </c>
      <c r="E56" s="367">
        <f t="shared" si="15"/>
        <v>0.002536938060981771</v>
      </c>
      <c r="F56" s="368">
        <v>5490</v>
      </c>
      <c r="G56" s="366">
        <v>11</v>
      </c>
      <c r="H56" s="366">
        <f t="shared" si="0"/>
        <v>5501</v>
      </c>
      <c r="I56" s="369">
        <f t="shared" si="16"/>
        <v>-0.012361388838392995</v>
      </c>
      <c r="J56" s="368">
        <v>50124</v>
      </c>
      <c r="K56" s="366">
        <v>127</v>
      </c>
      <c r="L56" s="366">
        <f t="shared" si="1"/>
        <v>50251</v>
      </c>
      <c r="M56" s="369">
        <f t="shared" si="17"/>
        <v>0.0023062921787776417</v>
      </c>
      <c r="N56" s="368">
        <v>50862</v>
      </c>
      <c r="O56" s="366">
        <v>149</v>
      </c>
      <c r="P56" s="366">
        <f t="shared" si="2"/>
        <v>51011</v>
      </c>
      <c r="Q56" s="370">
        <f t="shared" si="18"/>
        <v>-0.014898747329007422</v>
      </c>
    </row>
    <row r="57" spans="1:17" s="100" customFormat="1" ht="18" customHeight="1">
      <c r="A57" s="364" t="s">
        <v>268</v>
      </c>
      <c r="B57" s="365">
        <v>5403</v>
      </c>
      <c r="C57" s="366">
        <v>0</v>
      </c>
      <c r="D57" s="366">
        <f t="shared" si="3"/>
        <v>5403</v>
      </c>
      <c r="E57" s="367">
        <f t="shared" si="15"/>
        <v>0.0025229295680994864</v>
      </c>
      <c r="F57" s="368">
        <v>3518</v>
      </c>
      <c r="G57" s="366">
        <v>26</v>
      </c>
      <c r="H57" s="366">
        <f t="shared" si="0"/>
        <v>3544</v>
      </c>
      <c r="I57" s="369">
        <f t="shared" si="16"/>
        <v>0.524548532731377</v>
      </c>
      <c r="J57" s="368">
        <v>56026</v>
      </c>
      <c r="K57" s="366">
        <v>88</v>
      </c>
      <c r="L57" s="366">
        <f t="shared" si="1"/>
        <v>56114</v>
      </c>
      <c r="M57" s="369">
        <f t="shared" si="17"/>
        <v>0.0025753771928902626</v>
      </c>
      <c r="N57" s="368">
        <v>54832</v>
      </c>
      <c r="O57" s="366">
        <v>161</v>
      </c>
      <c r="P57" s="366">
        <f t="shared" si="2"/>
        <v>54993</v>
      </c>
      <c r="Q57" s="370">
        <f t="shared" si="18"/>
        <v>0.02038441256159884</v>
      </c>
    </row>
    <row r="58" spans="1:17" s="100" customFormat="1" ht="18" customHeight="1">
      <c r="A58" s="364" t="s">
        <v>269</v>
      </c>
      <c r="B58" s="365">
        <v>2633</v>
      </c>
      <c r="C58" s="366">
        <v>2650</v>
      </c>
      <c r="D58" s="366">
        <f t="shared" si="3"/>
        <v>5283</v>
      </c>
      <c r="E58" s="367">
        <f t="shared" si="15"/>
        <v>0.0024668955965703476</v>
      </c>
      <c r="F58" s="368">
        <v>2569</v>
      </c>
      <c r="G58" s="366">
        <v>2398</v>
      </c>
      <c r="H58" s="366">
        <f t="shared" si="0"/>
        <v>4967</v>
      </c>
      <c r="I58" s="369">
        <f t="shared" si="16"/>
        <v>0.06361989128246437</v>
      </c>
      <c r="J58" s="368">
        <v>28030</v>
      </c>
      <c r="K58" s="366">
        <v>28415</v>
      </c>
      <c r="L58" s="366">
        <f t="shared" si="1"/>
        <v>56445</v>
      </c>
      <c r="M58" s="369">
        <f t="shared" si="17"/>
        <v>0.0025905685863187597</v>
      </c>
      <c r="N58" s="368">
        <v>28674</v>
      </c>
      <c r="O58" s="366">
        <v>2714</v>
      </c>
      <c r="P58" s="366">
        <f t="shared" si="2"/>
        <v>31388</v>
      </c>
      <c r="Q58" s="370">
        <f t="shared" si="18"/>
        <v>0.7982987128839047</v>
      </c>
    </row>
    <row r="59" spans="1:17" s="100" customFormat="1" ht="18" customHeight="1">
      <c r="A59" s="364" t="s">
        <v>270</v>
      </c>
      <c r="B59" s="365">
        <v>4225</v>
      </c>
      <c r="C59" s="366">
        <v>917</v>
      </c>
      <c r="D59" s="366">
        <f t="shared" si="3"/>
        <v>5142</v>
      </c>
      <c r="E59" s="367">
        <f t="shared" si="15"/>
        <v>0.002401055680023609</v>
      </c>
      <c r="F59" s="368">
        <v>1828</v>
      </c>
      <c r="G59" s="366">
        <v>148</v>
      </c>
      <c r="H59" s="366">
        <f t="shared" si="0"/>
        <v>1976</v>
      </c>
      <c r="I59" s="369">
        <f t="shared" si="16"/>
        <v>1.6022267206477734</v>
      </c>
      <c r="J59" s="368">
        <v>45455</v>
      </c>
      <c r="K59" s="366">
        <v>7282</v>
      </c>
      <c r="L59" s="366">
        <f t="shared" si="1"/>
        <v>52737</v>
      </c>
      <c r="M59" s="369">
        <f t="shared" si="17"/>
        <v>0.0024203882635608544</v>
      </c>
      <c r="N59" s="368">
        <v>32339</v>
      </c>
      <c r="O59" s="366">
        <v>1981</v>
      </c>
      <c r="P59" s="366">
        <f t="shared" si="2"/>
        <v>34320</v>
      </c>
      <c r="Q59" s="370">
        <f t="shared" si="18"/>
        <v>0.536625874125874</v>
      </c>
    </row>
    <row r="60" spans="1:17" s="100" customFormat="1" ht="18" customHeight="1">
      <c r="A60" s="364" t="s">
        <v>271</v>
      </c>
      <c r="B60" s="365">
        <v>5041</v>
      </c>
      <c r="C60" s="366">
        <v>0</v>
      </c>
      <c r="D60" s="366">
        <f t="shared" si="3"/>
        <v>5041</v>
      </c>
      <c r="E60" s="367">
        <f t="shared" si="15"/>
        <v>0.002353893753986584</v>
      </c>
      <c r="F60" s="368">
        <v>3399</v>
      </c>
      <c r="G60" s="366">
        <v>15</v>
      </c>
      <c r="H60" s="366">
        <f t="shared" si="0"/>
        <v>3414</v>
      </c>
      <c r="I60" s="369">
        <f t="shared" si="16"/>
        <v>0.4765670767428236</v>
      </c>
      <c r="J60" s="368">
        <v>52099</v>
      </c>
      <c r="K60" s="366">
        <v>9</v>
      </c>
      <c r="L60" s="366">
        <f t="shared" si="1"/>
        <v>52108</v>
      </c>
      <c r="M60" s="369">
        <f t="shared" si="17"/>
        <v>0.002391520026501868</v>
      </c>
      <c r="N60" s="368">
        <v>44280</v>
      </c>
      <c r="O60" s="366">
        <v>2133</v>
      </c>
      <c r="P60" s="366">
        <f t="shared" si="2"/>
        <v>46413</v>
      </c>
      <c r="Q60" s="370">
        <f t="shared" si="18"/>
        <v>0.1227026910563851</v>
      </c>
    </row>
    <row r="61" spans="1:17" s="100" customFormat="1" ht="18" customHeight="1">
      <c r="A61" s="364" t="s">
        <v>272</v>
      </c>
      <c r="B61" s="365">
        <v>4579</v>
      </c>
      <c r="C61" s="366">
        <v>6</v>
      </c>
      <c r="D61" s="366">
        <f t="shared" si="3"/>
        <v>4585</v>
      </c>
      <c r="E61" s="367">
        <f t="shared" si="15"/>
        <v>0.0021409646621758554</v>
      </c>
      <c r="F61" s="368">
        <v>4909</v>
      </c>
      <c r="G61" s="366">
        <v>24</v>
      </c>
      <c r="H61" s="366">
        <f t="shared" si="0"/>
        <v>4933</v>
      </c>
      <c r="I61" s="369">
        <f t="shared" si="16"/>
        <v>-0.07054530711534568</v>
      </c>
      <c r="J61" s="368">
        <v>46302</v>
      </c>
      <c r="K61" s="366">
        <v>120</v>
      </c>
      <c r="L61" s="366">
        <f t="shared" si="1"/>
        <v>46422</v>
      </c>
      <c r="M61" s="369">
        <f t="shared" si="17"/>
        <v>0.0021305585067603766</v>
      </c>
      <c r="N61" s="368">
        <v>51363</v>
      </c>
      <c r="O61" s="366">
        <v>731</v>
      </c>
      <c r="P61" s="366">
        <f t="shared" si="2"/>
        <v>52094</v>
      </c>
      <c r="Q61" s="370">
        <f t="shared" si="18"/>
        <v>-0.1088801013552424</v>
      </c>
    </row>
    <row r="62" spans="1:17" s="100" customFormat="1" ht="18" customHeight="1">
      <c r="A62" s="364" t="s">
        <v>273</v>
      </c>
      <c r="B62" s="365">
        <v>4458</v>
      </c>
      <c r="C62" s="366">
        <v>4</v>
      </c>
      <c r="D62" s="366">
        <f t="shared" si="3"/>
        <v>4462</v>
      </c>
      <c r="E62" s="367">
        <f t="shared" si="15"/>
        <v>0.0020835298413584874</v>
      </c>
      <c r="F62" s="368">
        <v>614</v>
      </c>
      <c r="G62" s="366"/>
      <c r="H62" s="366">
        <f t="shared" si="0"/>
        <v>614</v>
      </c>
      <c r="I62" s="369">
        <f t="shared" si="16"/>
        <v>6.267100977198697</v>
      </c>
      <c r="J62" s="368">
        <v>16376</v>
      </c>
      <c r="K62" s="366">
        <v>81</v>
      </c>
      <c r="L62" s="366">
        <f t="shared" si="1"/>
        <v>16457</v>
      </c>
      <c r="M62" s="369">
        <f t="shared" si="17"/>
        <v>0.0007553013947213717</v>
      </c>
      <c r="N62" s="368">
        <v>13276</v>
      </c>
      <c r="O62" s="366">
        <v>108</v>
      </c>
      <c r="P62" s="366">
        <f t="shared" si="2"/>
        <v>13384</v>
      </c>
      <c r="Q62" s="370">
        <f t="shared" si="18"/>
        <v>0.22960251046025104</v>
      </c>
    </row>
    <row r="63" spans="1:17" s="100" customFormat="1" ht="18" customHeight="1" thickBot="1">
      <c r="A63" s="371" t="s">
        <v>274</v>
      </c>
      <c r="B63" s="372">
        <v>136109</v>
      </c>
      <c r="C63" s="373">
        <v>44424</v>
      </c>
      <c r="D63" s="373">
        <f t="shared" si="3"/>
        <v>180533</v>
      </c>
      <c r="E63" s="374">
        <f t="shared" si="15"/>
        <v>0.08429984151725052</v>
      </c>
      <c r="F63" s="375">
        <v>112418</v>
      </c>
      <c r="G63" s="373">
        <v>42785</v>
      </c>
      <c r="H63" s="373">
        <f t="shared" si="0"/>
        <v>155203</v>
      </c>
      <c r="I63" s="376">
        <f t="shared" si="16"/>
        <v>0.16320560813901785</v>
      </c>
      <c r="J63" s="375">
        <v>1466276</v>
      </c>
      <c r="K63" s="373">
        <v>441160</v>
      </c>
      <c r="L63" s="373">
        <f t="shared" si="1"/>
        <v>1907436</v>
      </c>
      <c r="M63" s="376">
        <f t="shared" si="17"/>
        <v>0.08754263056096216</v>
      </c>
      <c r="N63" s="375">
        <v>1518744</v>
      </c>
      <c r="O63" s="373">
        <v>436089</v>
      </c>
      <c r="P63" s="373">
        <f t="shared" si="2"/>
        <v>1954833</v>
      </c>
      <c r="Q63" s="377">
        <f t="shared" si="18"/>
        <v>-0.024246060916712553</v>
      </c>
    </row>
    <row r="64" ht="15" thickTop="1">
      <c r="A64" s="72"/>
    </row>
    <row r="65" ht="14.25" customHeight="1">
      <c r="A65" s="63"/>
    </row>
  </sheetData>
  <sheetProtection/>
  <mergeCells count="15">
    <mergeCell ref="A4:Q4"/>
    <mergeCell ref="N1:O1"/>
    <mergeCell ref="P1:Q1"/>
    <mergeCell ref="B5:I5"/>
    <mergeCell ref="J5:Q5"/>
    <mergeCell ref="A3:Q3"/>
    <mergeCell ref="I6:I7"/>
    <mergeCell ref="J6:L6"/>
    <mergeCell ref="M6:M7"/>
    <mergeCell ref="A5:A7"/>
    <mergeCell ref="N6:P6"/>
    <mergeCell ref="Q6:Q7"/>
    <mergeCell ref="B6:D6"/>
    <mergeCell ref="E6:E7"/>
    <mergeCell ref="F6:H6"/>
  </mergeCells>
  <conditionalFormatting sqref="Q64:Q65536 I64:I65536 I3 Q3">
    <cfRule type="cellIs" priority="2" dxfId="97" operator="lessThan" stopIfTrue="1">
      <formula>0</formula>
    </cfRule>
  </conditionalFormatting>
  <conditionalFormatting sqref="Q8:Q63 I8:I63">
    <cfRule type="cellIs" priority="3" dxfId="97" operator="lessThan" stopIfTrue="1">
      <formula>0</formula>
    </cfRule>
    <cfRule type="cellIs" priority="4" dxfId="99" operator="greaterThanOrEqual" stopIfTrue="1">
      <formula>0</formula>
    </cfRule>
  </conditionalFormatting>
  <conditionalFormatting sqref="I5 Q5">
    <cfRule type="cellIs" priority="1" dxfId="97" operator="lessThan" stopIfTrue="1">
      <formula>0</formula>
    </cfRule>
  </conditionalFormatting>
  <hyperlinks>
    <hyperlink ref="P1" location="INDICE!A1" display="Ir al Indice"/>
  </hyperlinks>
  <printOptions/>
  <pageMargins left="0.47" right="0.24" top="0.36" bottom="0.18" header="0.25" footer="0.18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Estadisticas de Origen-Destino - Noviembre 2018</dc:title>
  <dc:subject/>
  <dc:creator>Juan Carlos Torres Camargo</dc:creator>
  <cp:keywords/>
  <dc:description/>
  <cp:lastModifiedBy>Juan Carlos Torres Camargo</cp:lastModifiedBy>
  <cp:lastPrinted>2012-04-16T14:34:54Z</cp:lastPrinted>
  <dcterms:created xsi:type="dcterms:W3CDTF">2011-06-09T20:44:59Z</dcterms:created>
  <dcterms:modified xsi:type="dcterms:W3CDTF">2018-12-31T14:07:45Z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AEVVZYF6TF2M-639-48</vt:lpwstr>
  </property>
  <property fmtid="{D5CDD505-2E9C-101B-9397-08002B2CF9AE}" pid="3" name="_dlc_DocIdItemGuid">
    <vt:lpwstr>07663844-60e1-41f6-9f37-1b4420eba7ae</vt:lpwstr>
  </property>
  <property fmtid="{D5CDD505-2E9C-101B-9397-08002B2CF9AE}" pid="4" name="_dlc_DocIdUrl">
    <vt:lpwstr>http://www.aerocivil.gov.co/AAeronautica/Estadisticas/TAereo/EOperacionales/_layouts/DocIdRedir.aspx?ID=AEVVZYF6TF2M-639-48, AEVVZYF6TF2M-639-48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  <property fmtid="{D5CDD505-2E9C-101B-9397-08002B2CF9AE}" pid="7" name="Dependencia">
    <vt:lpwstr>Transporte aéreo</vt:lpwstr>
  </property>
  <property fmtid="{D5CDD505-2E9C-101B-9397-08002B2CF9AE}" pid="8" name="Vigencia">
    <vt:lpwstr>2018</vt:lpwstr>
  </property>
  <property fmtid="{D5CDD505-2E9C-101B-9397-08002B2CF9AE}" pid="9" name="Tema">
    <vt:lpwstr>Origen - Destino</vt:lpwstr>
  </property>
  <property fmtid="{D5CDD505-2E9C-101B-9397-08002B2CF9AE}" pid="10" name="Formato">
    <vt:lpwstr>/Style%20Library/Images/xls.svg</vt:lpwstr>
  </property>
  <property fmtid="{D5CDD505-2E9C-101B-9397-08002B2CF9AE}" pid="11" name="Orden">
    <vt:lpwstr>187.000000000000</vt:lpwstr>
  </property>
</Properties>
</file>